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10" activeTab="0"/>
  </bookViews>
  <sheets>
    <sheet name="2021" sheetId="1" r:id="rId1"/>
  </sheets>
  <definedNames>
    <definedName name="_xlnm.Print_Area" localSheetId="0">'2021'!$A$2:$AH$30</definedName>
  </definedNames>
  <calcPr fullCalcOnLoad="1"/>
</workbook>
</file>

<file path=xl/sharedStrings.xml><?xml version="1.0" encoding="utf-8"?>
<sst xmlns="http://schemas.openxmlformats.org/spreadsheetml/2006/main" count="69" uniqueCount="41">
  <si>
    <t>№ п/п</t>
  </si>
  <si>
    <t>Тепловая энергия</t>
  </si>
  <si>
    <t>Электроэнергия</t>
  </si>
  <si>
    <t>Водопотребления</t>
  </si>
  <si>
    <t>Водоотведение</t>
  </si>
  <si>
    <t>Бюджетное учреждение</t>
  </si>
  <si>
    <t>Администрация БМР</t>
  </si>
  <si>
    <t>Тариф</t>
  </si>
  <si>
    <t>ВСЕГО</t>
  </si>
  <si>
    <t>Средства</t>
  </si>
  <si>
    <t>Быстринского муниципального района</t>
  </si>
  <si>
    <t xml:space="preserve">  Гкал</t>
  </si>
  <si>
    <t xml:space="preserve"> кВт. час.</t>
  </si>
  <si>
    <t xml:space="preserve"> куб.м</t>
  </si>
  <si>
    <t>Сумма всего</t>
  </si>
  <si>
    <t>Гкал всего</t>
  </si>
  <si>
    <t>куб.м           Всего</t>
  </si>
  <si>
    <t>2</t>
  </si>
  <si>
    <t>МДОУ  детский сад" Родничок"*</t>
  </si>
  <si>
    <t>МБДОУ детский сад "Брусничка"</t>
  </si>
  <si>
    <t>МБУК межпоселенческая центральная библиотека</t>
  </si>
  <si>
    <t>МБУК Быстринский районный этнографический музей</t>
  </si>
  <si>
    <t>МБДОУ ДОД Быстринская детская школа искусств</t>
  </si>
  <si>
    <t>МБОУ Анавгайская средняя общеобразовательная школа*</t>
  </si>
  <si>
    <t>кВт.час.</t>
  </si>
  <si>
    <t>Сумма Всего</t>
  </si>
  <si>
    <t xml:space="preserve">Итого  </t>
  </si>
  <si>
    <t xml:space="preserve"> </t>
  </si>
  <si>
    <t xml:space="preserve">МБОУ Быстринская средняя общеобразовательная школа </t>
  </si>
  <si>
    <t>Муниципальное автономное учреждение физической культуры и спорта "Зимний спортивный комплекс "Оленгендэ"</t>
  </si>
  <si>
    <t>тариф           01.07.2020- 31.12.2020</t>
  </si>
  <si>
    <t>Обращение с ТКО</t>
  </si>
  <si>
    <t>МАОУ ДО Дом детского творчества</t>
  </si>
  <si>
    <t>МБУ ДК с.Эссо</t>
  </si>
  <si>
    <t>тариф   01.01.2021-30.06.2021</t>
  </si>
  <si>
    <t>тариф           01.07.2021- 31.12.2021</t>
  </si>
  <si>
    <t>постановлению  администрации</t>
  </si>
  <si>
    <t xml:space="preserve">Приложение к </t>
  </si>
  <si>
    <t xml:space="preserve">«Об утверждении годовых объемов потребления коммунальных услуг муниципальными учреждениями на 2021 год» от 25.08.2020 №261 </t>
  </si>
  <si>
    <t xml:space="preserve">(в редакции от 16.04.2021 №208, </t>
  </si>
  <si>
    <t xml:space="preserve"> от 03.12.2021 №503   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</si>
</sst>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#,##0.0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4" borderId="0" xfId="0" applyFill="1" applyBorder="1" applyAlignment="1">
      <alignment/>
    </xf>
    <xf numFmtId="0" fontId="0" fillId="33" borderId="0" xfId="0" applyFill="1" applyAlignment="1">
      <alignment/>
    </xf>
    <xf numFmtId="4" fontId="2" fillId="33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3" fillId="36" borderId="10" xfId="0" applyFont="1" applyFill="1" applyBorder="1" applyAlignment="1">
      <alignment horizontal="left" vertical="top" wrapText="1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left" vertical="top" wrapText="1"/>
    </xf>
    <xf numFmtId="4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4" fontId="3" fillId="36" borderId="10" xfId="0" applyNumberFormat="1" applyFont="1" applyFill="1" applyBorder="1" applyAlignment="1">
      <alignment horizontal="center" vertical="top" wrapText="1"/>
    </xf>
    <xf numFmtId="0" fontId="47" fillId="36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5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3" fillId="36" borderId="10" xfId="0" applyFont="1" applyFill="1" applyBorder="1" applyAlignment="1">
      <alignment/>
    </xf>
    <xf numFmtId="49" fontId="3" fillId="36" borderId="11" xfId="0" applyNumberFormat="1" applyFont="1" applyFill="1" applyBorder="1" applyAlignment="1">
      <alignment wrapText="1"/>
    </xf>
    <xf numFmtId="4" fontId="3" fillId="36" borderId="10" xfId="0" applyNumberFormat="1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wrapText="1"/>
    </xf>
    <xf numFmtId="177" fontId="3" fillId="36" borderId="10" xfId="0" applyNumberFormat="1" applyFont="1" applyFill="1" applyBorder="1" applyAlignment="1">
      <alignment/>
    </xf>
    <xf numFmtId="1" fontId="3" fillId="36" borderId="10" xfId="0" applyNumberFormat="1" applyFont="1" applyFill="1" applyBorder="1" applyAlignment="1">
      <alignment/>
    </xf>
    <xf numFmtId="3" fontId="3" fillId="36" borderId="10" xfId="0" applyNumberFormat="1" applyFont="1" applyFill="1" applyBorder="1" applyAlignment="1">
      <alignment/>
    </xf>
    <xf numFmtId="0" fontId="48" fillId="36" borderId="0" xfId="0" applyFont="1" applyFill="1" applyAlignment="1">
      <alignment wrapText="1"/>
    </xf>
    <xf numFmtId="1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" fontId="4" fillId="36" borderId="0" xfId="0" applyNumberFormat="1" applyFont="1" applyFill="1" applyAlignment="1">
      <alignment/>
    </xf>
    <xf numFmtId="0" fontId="3" fillId="36" borderId="10" xfId="0" applyFont="1" applyFill="1" applyBorder="1" applyAlignment="1">
      <alignment horizontal="center"/>
    </xf>
    <xf numFmtId="0" fontId="6" fillId="36" borderId="0" xfId="0" applyFont="1" applyFill="1" applyAlignment="1">
      <alignment horizontal="left" wrapText="1"/>
    </xf>
    <xf numFmtId="0" fontId="6" fillId="36" borderId="0" xfId="0" applyFont="1" applyFill="1" applyAlignment="1">
      <alignment horizontal="left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6" borderId="12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left" wrapText="1"/>
    </xf>
    <xf numFmtId="0" fontId="3" fillId="36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3" fillId="36" borderId="17" xfId="0" applyNumberFormat="1" applyFont="1" applyFill="1" applyBorder="1" applyAlignment="1">
      <alignment wrapText="1"/>
    </xf>
    <xf numFmtId="49" fontId="3" fillId="36" borderId="11" xfId="0" applyNumberFormat="1" applyFont="1" applyFill="1" applyBorder="1" applyAlignment="1">
      <alignment wrapText="1"/>
    </xf>
    <xf numFmtId="0" fontId="0" fillId="36" borderId="0" xfId="0" applyFill="1" applyAlignment="1">
      <alignment horizontal="right"/>
    </xf>
    <xf numFmtId="0" fontId="3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30"/>
  <sheetViews>
    <sheetView tabSelected="1" view="pageBreakPreview" zoomScale="70" zoomScaleSheetLayoutView="70" zoomScalePageLayoutView="0" workbookViewId="0" topLeftCell="K7">
      <selection activeCell="AF8" sqref="AF8:AH8"/>
    </sheetView>
  </sheetViews>
  <sheetFormatPr defaultColWidth="9.00390625" defaultRowHeight="12.75"/>
  <cols>
    <col min="1" max="1" width="0.37109375" style="2" hidden="1" customWidth="1"/>
    <col min="2" max="2" width="4.125" style="6" customWidth="1"/>
    <col min="3" max="3" width="29.125" style="17" customWidth="1"/>
    <col min="4" max="4" width="15.125" style="17" customWidth="1"/>
    <col min="5" max="5" width="18.625" style="17" customWidth="1"/>
    <col min="6" max="6" width="12.25390625" style="17" customWidth="1"/>
    <col min="7" max="7" width="18.125" style="17" customWidth="1"/>
    <col min="8" max="8" width="12.25390625" style="17" customWidth="1"/>
    <col min="9" max="9" width="15.625" style="17" customWidth="1"/>
    <col min="10" max="10" width="14.00390625" style="17" customWidth="1"/>
    <col min="11" max="11" width="18.75390625" style="17" customWidth="1"/>
    <col min="12" max="12" width="14.00390625" style="17" customWidth="1"/>
    <col min="13" max="13" width="16.75390625" style="17" customWidth="1"/>
    <col min="14" max="14" width="15.25390625" style="17" customWidth="1"/>
    <col min="15" max="15" width="16.625" style="17" customWidth="1"/>
    <col min="16" max="16" width="13.25390625" style="17" customWidth="1"/>
    <col min="17" max="17" width="19.625" style="17" customWidth="1"/>
    <col min="18" max="18" width="10.375" style="17" customWidth="1"/>
    <col min="19" max="19" width="18.25390625" style="17" customWidth="1"/>
    <col min="20" max="20" width="11.75390625" style="17" customWidth="1"/>
    <col min="21" max="21" width="16.00390625" style="17" customWidth="1"/>
    <col min="22" max="22" width="11.875" style="17" customWidth="1"/>
    <col min="23" max="23" width="14.875" style="17" customWidth="1"/>
    <col min="24" max="24" width="12.125" style="17" customWidth="1"/>
    <col min="25" max="25" width="15.875" style="17" customWidth="1"/>
    <col min="26" max="26" width="12.00390625" style="17" customWidth="1"/>
    <col min="27" max="33" width="17.00390625" style="17" customWidth="1"/>
    <col min="34" max="34" width="17.375" style="17" customWidth="1"/>
    <col min="35" max="35" width="0.37109375" style="8" hidden="1" customWidth="1"/>
    <col min="36" max="37" width="9.125" style="8" hidden="1" customWidth="1"/>
    <col min="38" max="38" width="12.75390625" style="8" hidden="1" customWidth="1"/>
    <col min="39" max="41" width="9.125" style="8" hidden="1" customWidth="1"/>
    <col min="42" max="42" width="9.125" style="0" hidden="1" customWidth="1"/>
  </cols>
  <sheetData>
    <row r="2" spans="2:34" ht="12.75">
      <c r="B2" s="1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7"/>
      <c r="Z2" s="27"/>
      <c r="AA2" s="27"/>
      <c r="AB2" s="26"/>
      <c r="AC2" s="26"/>
      <c r="AD2" s="26"/>
      <c r="AE2" s="26"/>
      <c r="AF2" s="26"/>
      <c r="AG2" s="26"/>
      <c r="AH2" s="26"/>
    </row>
    <row r="3" spans="2:34" ht="18.75">
      <c r="B3" s="16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AB3" s="28"/>
      <c r="AC3" s="28"/>
      <c r="AD3" s="28"/>
      <c r="AE3" s="28"/>
      <c r="AF3" s="44" t="s">
        <v>37</v>
      </c>
      <c r="AG3" s="44"/>
      <c r="AH3" s="29"/>
    </row>
    <row r="4" spans="2:34" ht="18.75">
      <c r="B4" s="16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AB4" s="28"/>
      <c r="AC4" s="28"/>
      <c r="AD4" s="28"/>
      <c r="AE4" s="28"/>
      <c r="AF4" s="29" t="s">
        <v>36</v>
      </c>
      <c r="AG4" s="29"/>
      <c r="AH4" s="29"/>
    </row>
    <row r="5" spans="2:34" ht="18.75">
      <c r="B5" s="16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AB5" s="28"/>
      <c r="AC5" s="28"/>
      <c r="AD5" s="28"/>
      <c r="AE5" s="28"/>
      <c r="AF5" s="29" t="s">
        <v>10</v>
      </c>
      <c r="AG5" s="29"/>
      <c r="AH5" s="29"/>
    </row>
    <row r="6" spans="2:34" ht="74.25" customHeight="1">
      <c r="B6" s="16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AB6" s="28"/>
      <c r="AC6" s="28"/>
      <c r="AD6" s="28"/>
      <c r="AE6" s="28"/>
      <c r="AF6" s="43" t="s">
        <v>38</v>
      </c>
      <c r="AG6" s="43"/>
      <c r="AH6" s="43"/>
    </row>
    <row r="7" spans="2:34" ht="18.75">
      <c r="B7" s="16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AB7" s="28"/>
      <c r="AC7" s="28"/>
      <c r="AD7" s="28"/>
      <c r="AE7" s="28"/>
      <c r="AF7" s="29" t="s">
        <v>39</v>
      </c>
      <c r="AG7" s="29"/>
      <c r="AH7" s="29"/>
    </row>
    <row r="8" spans="2:34" ht="18.75">
      <c r="B8" s="16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29"/>
      <c r="Z8" s="29"/>
      <c r="AA8" s="29"/>
      <c r="AB8" s="30"/>
      <c r="AC8" s="30"/>
      <c r="AD8" s="30"/>
      <c r="AE8" s="30"/>
      <c r="AF8" s="44" t="s">
        <v>40</v>
      </c>
      <c r="AG8" s="44"/>
      <c r="AH8" s="44"/>
    </row>
    <row r="9" spans="2:34" ht="12.75">
      <c r="B9" s="1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</row>
    <row r="10" spans="2:34" ht="25.5" customHeight="1">
      <c r="B10" s="52" t="s">
        <v>0</v>
      </c>
      <c r="C10" s="54" t="s">
        <v>5</v>
      </c>
      <c r="D10" s="45" t="s">
        <v>1</v>
      </c>
      <c r="E10" s="46"/>
      <c r="F10" s="45" t="s">
        <v>1</v>
      </c>
      <c r="G10" s="46"/>
      <c r="H10" s="45" t="s">
        <v>1</v>
      </c>
      <c r="I10" s="46"/>
      <c r="J10" s="45" t="s">
        <v>2</v>
      </c>
      <c r="K10" s="46"/>
      <c r="L10" s="47" t="s">
        <v>2</v>
      </c>
      <c r="M10" s="48"/>
      <c r="N10" s="48"/>
      <c r="O10" s="49"/>
      <c r="P10" s="57" t="s">
        <v>3</v>
      </c>
      <c r="Q10" s="57"/>
      <c r="R10" s="45" t="s">
        <v>3</v>
      </c>
      <c r="S10" s="46"/>
      <c r="T10" s="45" t="s">
        <v>3</v>
      </c>
      <c r="U10" s="46"/>
      <c r="V10" s="45" t="s">
        <v>4</v>
      </c>
      <c r="W10" s="46"/>
      <c r="X10" s="45" t="s">
        <v>4</v>
      </c>
      <c r="Y10" s="46"/>
      <c r="Z10" s="45" t="s">
        <v>4</v>
      </c>
      <c r="AA10" s="46"/>
      <c r="AB10" s="47" t="s">
        <v>31</v>
      </c>
      <c r="AC10" s="49"/>
      <c r="AD10" s="47" t="s">
        <v>31</v>
      </c>
      <c r="AE10" s="49"/>
      <c r="AF10" s="47" t="s">
        <v>31</v>
      </c>
      <c r="AG10" s="49"/>
      <c r="AH10" s="31" t="s">
        <v>8</v>
      </c>
    </row>
    <row r="11" spans="2:34" ht="47.25">
      <c r="B11" s="53"/>
      <c r="C11" s="55"/>
      <c r="D11" s="18" t="s">
        <v>15</v>
      </c>
      <c r="E11" s="18" t="s">
        <v>14</v>
      </c>
      <c r="F11" s="18" t="s">
        <v>11</v>
      </c>
      <c r="G11" s="18" t="s">
        <v>34</v>
      </c>
      <c r="H11" s="18" t="s">
        <v>11</v>
      </c>
      <c r="I11" s="18" t="s">
        <v>35</v>
      </c>
      <c r="J11" s="18" t="s">
        <v>24</v>
      </c>
      <c r="K11" s="18" t="s">
        <v>25</v>
      </c>
      <c r="L11" s="18" t="s">
        <v>12</v>
      </c>
      <c r="M11" s="18" t="s">
        <v>34</v>
      </c>
      <c r="N11" s="18" t="s">
        <v>12</v>
      </c>
      <c r="O11" s="18" t="s">
        <v>35</v>
      </c>
      <c r="P11" s="18" t="s">
        <v>13</v>
      </c>
      <c r="Q11" s="18" t="s">
        <v>14</v>
      </c>
      <c r="R11" s="18" t="s">
        <v>13</v>
      </c>
      <c r="S11" s="18" t="s">
        <v>34</v>
      </c>
      <c r="T11" s="18" t="s">
        <v>13</v>
      </c>
      <c r="U11" s="18" t="s">
        <v>35</v>
      </c>
      <c r="V11" s="18" t="s">
        <v>16</v>
      </c>
      <c r="W11" s="18" t="s">
        <v>14</v>
      </c>
      <c r="X11" s="18" t="s">
        <v>13</v>
      </c>
      <c r="Y11" s="18" t="s">
        <v>34</v>
      </c>
      <c r="Z11" s="18" t="s">
        <v>13</v>
      </c>
      <c r="AA11" s="18" t="s">
        <v>30</v>
      </c>
      <c r="AB11" s="18" t="s">
        <v>16</v>
      </c>
      <c r="AC11" s="18" t="s">
        <v>14</v>
      </c>
      <c r="AD11" s="18" t="s">
        <v>13</v>
      </c>
      <c r="AE11" s="18" t="s">
        <v>34</v>
      </c>
      <c r="AF11" s="18" t="s">
        <v>13</v>
      </c>
      <c r="AG11" s="18" t="s">
        <v>35</v>
      </c>
      <c r="AH11" s="18" t="s">
        <v>9</v>
      </c>
    </row>
    <row r="12" spans="2:34" ht="15.75">
      <c r="B12" s="10">
        <v>1</v>
      </c>
      <c r="C12" s="32" t="s">
        <v>17</v>
      </c>
      <c r="D12" s="18">
        <v>3</v>
      </c>
      <c r="E12" s="18">
        <v>4</v>
      </c>
      <c r="F12" s="18">
        <v>5</v>
      </c>
      <c r="G12" s="18">
        <v>6</v>
      </c>
      <c r="H12" s="18">
        <v>7</v>
      </c>
      <c r="I12" s="18">
        <v>8</v>
      </c>
      <c r="J12" s="18">
        <v>8</v>
      </c>
      <c r="K12" s="18">
        <v>10</v>
      </c>
      <c r="L12" s="18">
        <v>11</v>
      </c>
      <c r="M12" s="18" t="s">
        <v>27</v>
      </c>
      <c r="N12" s="18"/>
      <c r="O12" s="18"/>
      <c r="P12" s="18">
        <v>13</v>
      </c>
      <c r="Q12" s="18">
        <v>14</v>
      </c>
      <c r="R12" s="18">
        <v>17</v>
      </c>
      <c r="S12" s="18">
        <v>18</v>
      </c>
      <c r="T12" s="18">
        <v>19</v>
      </c>
      <c r="U12" s="18">
        <v>20</v>
      </c>
      <c r="V12" s="18">
        <v>21</v>
      </c>
      <c r="W12" s="18">
        <v>22</v>
      </c>
      <c r="X12" s="18">
        <v>23</v>
      </c>
      <c r="Y12" s="18">
        <v>24</v>
      </c>
      <c r="Z12" s="18">
        <v>25</v>
      </c>
      <c r="AA12" s="18">
        <v>26</v>
      </c>
      <c r="AB12" s="18">
        <v>27</v>
      </c>
      <c r="AC12" s="18">
        <v>28</v>
      </c>
      <c r="AD12" s="18">
        <v>29</v>
      </c>
      <c r="AE12" s="18">
        <v>30</v>
      </c>
      <c r="AF12" s="18">
        <v>31</v>
      </c>
      <c r="AG12" s="18">
        <v>32</v>
      </c>
      <c r="AH12" s="18">
        <v>33</v>
      </c>
    </row>
    <row r="13" spans="2:34" ht="15.75">
      <c r="B13" s="10"/>
      <c r="C13" s="32" t="s">
        <v>7</v>
      </c>
      <c r="D13" s="15"/>
      <c r="E13" s="33"/>
      <c r="F13" s="31"/>
      <c r="G13" s="19">
        <v>1986.62</v>
      </c>
      <c r="H13" s="15"/>
      <c r="I13" s="19">
        <v>2079.82</v>
      </c>
      <c r="J13" s="15"/>
      <c r="K13" s="15"/>
      <c r="L13" s="34"/>
      <c r="M13" s="19">
        <v>6.48</v>
      </c>
      <c r="N13" s="15"/>
      <c r="O13" s="19">
        <v>6.71</v>
      </c>
      <c r="P13" s="34"/>
      <c r="Q13" s="15"/>
      <c r="R13" s="15"/>
      <c r="S13" s="19">
        <v>137.74</v>
      </c>
      <c r="T13" s="15"/>
      <c r="U13" s="19">
        <v>140.51</v>
      </c>
      <c r="V13" s="20"/>
      <c r="W13" s="20"/>
      <c r="X13" s="15"/>
      <c r="Y13" s="22">
        <v>170.27</v>
      </c>
      <c r="Z13" s="15"/>
      <c r="AA13" s="23">
        <v>175.43</v>
      </c>
      <c r="AB13" s="15"/>
      <c r="AC13" s="15"/>
      <c r="AD13" s="15"/>
      <c r="AE13" s="24">
        <v>1052.15</v>
      </c>
      <c r="AF13" s="15"/>
      <c r="AG13" s="23">
        <v>1060.44</v>
      </c>
      <c r="AH13" s="15"/>
    </row>
    <row r="14" spans="2:34" ht="15.75">
      <c r="B14" s="10"/>
      <c r="C14" s="32"/>
      <c r="D14" s="15"/>
      <c r="E14" s="33"/>
      <c r="F14" s="31"/>
      <c r="G14" s="20"/>
      <c r="H14" s="15"/>
      <c r="I14" s="15"/>
      <c r="J14" s="15"/>
      <c r="K14" s="15"/>
      <c r="L14" s="34"/>
      <c r="M14" s="15"/>
      <c r="N14" s="15"/>
      <c r="O14" s="15"/>
      <c r="P14" s="34"/>
      <c r="Q14" s="15"/>
      <c r="R14" s="15"/>
      <c r="S14" s="20"/>
      <c r="T14" s="15"/>
      <c r="U14" s="20"/>
      <c r="V14" s="20"/>
      <c r="W14" s="20"/>
      <c r="X14" s="15"/>
      <c r="Y14" s="15"/>
      <c r="Z14" s="15"/>
      <c r="AA14" s="15"/>
      <c r="AB14" s="15"/>
      <c r="AC14" s="15"/>
      <c r="AD14" s="15"/>
      <c r="AE14" s="22">
        <v>913.4</v>
      </c>
      <c r="AF14" s="15"/>
      <c r="AG14" s="22">
        <v>920.41</v>
      </c>
      <c r="AH14" s="15"/>
    </row>
    <row r="15" spans="2:34" ht="46.5" customHeight="1">
      <c r="B15" s="10">
        <v>1</v>
      </c>
      <c r="C15" s="34" t="s">
        <v>32</v>
      </c>
      <c r="D15" s="35">
        <f>F15+H15</f>
        <v>981.3499999999999</v>
      </c>
      <c r="E15" s="21">
        <f>G15+I15</f>
        <v>1989898.1089999997</v>
      </c>
      <c r="F15" s="35">
        <v>548.64</v>
      </c>
      <c r="G15" s="21">
        <f>F15*G13</f>
        <v>1089939.1967999998</v>
      </c>
      <c r="H15" s="35">
        <v>432.71</v>
      </c>
      <c r="I15" s="21">
        <f>H15*I13</f>
        <v>899958.9122</v>
      </c>
      <c r="J15" s="21">
        <f>L15+N15</f>
        <v>13600</v>
      </c>
      <c r="K15" s="21">
        <f>M15+O15</f>
        <v>89692</v>
      </c>
      <c r="L15" s="21">
        <v>6800</v>
      </c>
      <c r="M15" s="21">
        <f>L15*$M$13</f>
        <v>44064</v>
      </c>
      <c r="N15" s="36">
        <v>6800</v>
      </c>
      <c r="O15" s="21">
        <f>N15*O13</f>
        <v>45628</v>
      </c>
      <c r="P15" s="37">
        <f aca="true" t="shared" si="0" ref="P15:P20">R15+T15</f>
        <v>280</v>
      </c>
      <c r="Q15" s="21">
        <f aca="true" t="shared" si="1" ref="Q15:Q22">S15+U15</f>
        <v>38955</v>
      </c>
      <c r="R15" s="37">
        <v>140</v>
      </c>
      <c r="S15" s="21">
        <f>S13*R15</f>
        <v>19283.600000000002</v>
      </c>
      <c r="T15" s="37">
        <v>140</v>
      </c>
      <c r="U15" s="21">
        <f>T15*U13</f>
        <v>19671.399999999998</v>
      </c>
      <c r="V15" s="37">
        <f>X15+Z15</f>
        <v>280</v>
      </c>
      <c r="W15" s="21">
        <f>Y15+AA15</f>
        <v>48398</v>
      </c>
      <c r="X15" s="37">
        <v>140</v>
      </c>
      <c r="Y15" s="21">
        <f>X15*Y13</f>
        <v>23837.800000000003</v>
      </c>
      <c r="Z15" s="37">
        <v>140</v>
      </c>
      <c r="AA15" s="21">
        <f>Z15*$AA$13</f>
        <v>24560.2</v>
      </c>
      <c r="AB15" s="21">
        <f>AD15+AF15</f>
        <v>20</v>
      </c>
      <c r="AC15" s="21">
        <f>AE15+AG15</f>
        <v>21125.9</v>
      </c>
      <c r="AD15" s="21">
        <v>10</v>
      </c>
      <c r="AE15" s="21">
        <f>AE13*AD15</f>
        <v>10521.5</v>
      </c>
      <c r="AF15" s="21">
        <v>10</v>
      </c>
      <c r="AG15" s="21">
        <f>$AG$13*AF15</f>
        <v>10604.400000000001</v>
      </c>
      <c r="AH15" s="21">
        <f>W15+Q15+K15+E15+AC15</f>
        <v>2188069.0089999996</v>
      </c>
    </row>
    <row r="16" spans="1:34" s="14" customFormat="1" ht="72" customHeight="1">
      <c r="A16" s="13"/>
      <c r="B16" s="42"/>
      <c r="C16" s="34" t="s">
        <v>28</v>
      </c>
      <c r="D16" s="35">
        <f>F16+H16</f>
        <v>1258.893</v>
      </c>
      <c r="E16" s="21">
        <f>G16+I16</f>
        <v>2556354.07166</v>
      </c>
      <c r="F16" s="35">
        <v>664.343</v>
      </c>
      <c r="G16" s="21">
        <f>F16*G13</f>
        <v>1319797.0906599998</v>
      </c>
      <c r="H16" s="35">
        <v>594.55</v>
      </c>
      <c r="I16" s="21">
        <f>H16*I13</f>
        <v>1236556.981</v>
      </c>
      <c r="J16" s="37">
        <f>L16+N16</f>
        <v>219304</v>
      </c>
      <c r="K16" s="21">
        <f>M16+O16</f>
        <v>1448138.8399999999</v>
      </c>
      <c r="L16" s="37">
        <v>101700</v>
      </c>
      <c r="M16" s="21">
        <f>L16*M13</f>
        <v>659016</v>
      </c>
      <c r="N16" s="36">
        <v>117604</v>
      </c>
      <c r="O16" s="21">
        <f>N16*O13</f>
        <v>789122.84</v>
      </c>
      <c r="P16" s="37">
        <f>R16+T16</f>
        <v>4281</v>
      </c>
      <c r="Q16" s="21">
        <f>S16+U16</f>
        <v>598418.14</v>
      </c>
      <c r="R16" s="37">
        <v>1121</v>
      </c>
      <c r="S16" s="21">
        <f>S13*R16</f>
        <v>154406.54</v>
      </c>
      <c r="T16" s="37">
        <v>3160</v>
      </c>
      <c r="U16" s="21">
        <f>T16*U13</f>
        <v>444011.6</v>
      </c>
      <c r="V16" s="37">
        <f>X16+Z16</f>
        <v>4281</v>
      </c>
      <c r="W16" s="21">
        <f>Y16+AA16</f>
        <v>745231.4700000001</v>
      </c>
      <c r="X16" s="37">
        <v>1121</v>
      </c>
      <c r="Y16" s="21">
        <f>X16*Y13</f>
        <v>190872.67</v>
      </c>
      <c r="Z16" s="37">
        <v>3160</v>
      </c>
      <c r="AA16" s="21">
        <f>Z16*AA13</f>
        <v>554358.8</v>
      </c>
      <c r="AB16" s="21">
        <f aca="true" t="shared" si="2" ref="AB16:AB23">AD16+AF16</f>
        <v>142.56</v>
      </c>
      <c r="AC16" s="21">
        <f aca="true" t="shared" si="3" ref="AC16:AC25">AE16+AG16</f>
        <v>150585.41520000002</v>
      </c>
      <c r="AD16" s="21">
        <v>71.28</v>
      </c>
      <c r="AE16" s="21">
        <f>$AE$13*AD16</f>
        <v>74997.25200000001</v>
      </c>
      <c r="AF16" s="21">
        <v>71.28</v>
      </c>
      <c r="AG16" s="21">
        <f aca="true" t="shared" si="4" ref="AG16:AG25">$AG$13*AF16</f>
        <v>75588.16320000001</v>
      </c>
      <c r="AH16" s="21">
        <f aca="true" t="shared" si="5" ref="AH16:AH25">W16+Q16+K16+E16+AC16</f>
        <v>5498727.93686</v>
      </c>
    </row>
    <row r="17" spans="1:34" s="14" customFormat="1" ht="30.75" customHeight="1">
      <c r="A17" s="13"/>
      <c r="B17" s="10">
        <v>3</v>
      </c>
      <c r="C17" s="34" t="s">
        <v>33</v>
      </c>
      <c r="D17" s="35">
        <f aca="true" t="shared" si="6" ref="D17:D24">F17+H17</f>
        <v>291.59000000000003</v>
      </c>
      <c r="E17" s="21">
        <f aca="true" t="shared" si="7" ref="E17:E23">G17+I17</f>
        <v>589865.1138</v>
      </c>
      <c r="F17" s="35">
        <v>178</v>
      </c>
      <c r="G17" s="21">
        <f>F17*G13</f>
        <v>353618.36</v>
      </c>
      <c r="H17" s="35">
        <v>113.59</v>
      </c>
      <c r="I17" s="21">
        <f>H17*I13</f>
        <v>236246.75380000003</v>
      </c>
      <c r="J17" s="37">
        <f aca="true" t="shared" si="8" ref="J17:J24">L17+N17</f>
        <v>15600</v>
      </c>
      <c r="K17" s="21">
        <f aca="true" t="shared" si="9" ref="K17:K24">M17+O17</f>
        <v>102882</v>
      </c>
      <c r="L17" s="37">
        <v>7800</v>
      </c>
      <c r="M17" s="21">
        <f aca="true" t="shared" si="10" ref="M17:M24">L17*$M$13</f>
        <v>50544</v>
      </c>
      <c r="N17" s="36">
        <v>7800</v>
      </c>
      <c r="O17" s="21">
        <f>N17*O13</f>
        <v>52338</v>
      </c>
      <c r="P17" s="37">
        <f t="shared" si="0"/>
        <v>228</v>
      </c>
      <c r="Q17" s="21">
        <f t="shared" si="1"/>
        <v>31720.5</v>
      </c>
      <c r="R17" s="37">
        <v>114</v>
      </c>
      <c r="S17" s="21">
        <f>S13*R17</f>
        <v>15702.36</v>
      </c>
      <c r="T17" s="37">
        <v>114</v>
      </c>
      <c r="U17" s="21">
        <f>T17*U13</f>
        <v>16018.14</v>
      </c>
      <c r="V17" s="37">
        <f aca="true" t="shared" si="11" ref="V17:V22">X17+Z17</f>
        <v>228</v>
      </c>
      <c r="W17" s="21">
        <f aca="true" t="shared" si="12" ref="W17:W24">Y17+AA17</f>
        <v>39409.8</v>
      </c>
      <c r="X17" s="37">
        <v>114</v>
      </c>
      <c r="Y17" s="21">
        <f>X17*Y13</f>
        <v>19410.780000000002</v>
      </c>
      <c r="Z17" s="37">
        <v>114</v>
      </c>
      <c r="AA17" s="21">
        <f>Z17*$AA$13</f>
        <v>19999.02</v>
      </c>
      <c r="AB17" s="21">
        <f t="shared" si="2"/>
        <v>54</v>
      </c>
      <c r="AC17" s="21">
        <f t="shared" si="3"/>
        <v>57039.93000000001</v>
      </c>
      <c r="AD17" s="21">
        <v>27</v>
      </c>
      <c r="AE17" s="21">
        <f>$AE$13*AD17</f>
        <v>28408.050000000003</v>
      </c>
      <c r="AF17" s="21">
        <v>27</v>
      </c>
      <c r="AG17" s="21">
        <f t="shared" si="4"/>
        <v>28631.88</v>
      </c>
      <c r="AH17" s="21">
        <f t="shared" si="5"/>
        <v>820917.3438</v>
      </c>
    </row>
    <row r="18" spans="2:34" ht="34.5" customHeight="1">
      <c r="B18" s="10">
        <v>4</v>
      </c>
      <c r="C18" s="34" t="s">
        <v>19</v>
      </c>
      <c r="D18" s="35">
        <f t="shared" si="6"/>
        <v>486.74</v>
      </c>
      <c r="E18" s="21">
        <f t="shared" si="7"/>
        <v>990860.73</v>
      </c>
      <c r="F18" s="35">
        <v>230.374</v>
      </c>
      <c r="G18" s="21">
        <f>F18*G13</f>
        <v>457665.59588</v>
      </c>
      <c r="H18" s="35">
        <v>256.366</v>
      </c>
      <c r="I18" s="21">
        <f>H18*I13</f>
        <v>533195.1341200001</v>
      </c>
      <c r="J18" s="37">
        <f t="shared" si="8"/>
        <v>52000</v>
      </c>
      <c r="K18" s="21">
        <f t="shared" si="9"/>
        <v>343607.92000000004</v>
      </c>
      <c r="L18" s="37">
        <v>23096</v>
      </c>
      <c r="M18" s="21">
        <f t="shared" si="10"/>
        <v>149662.08000000002</v>
      </c>
      <c r="N18" s="36">
        <v>28904</v>
      </c>
      <c r="O18" s="21">
        <f>N18*O13</f>
        <v>193945.84</v>
      </c>
      <c r="P18" s="37">
        <f t="shared" si="0"/>
        <v>4686</v>
      </c>
      <c r="Q18" s="21">
        <f t="shared" si="1"/>
        <v>651939.75</v>
      </c>
      <c r="R18" s="37">
        <v>2343</v>
      </c>
      <c r="S18" s="21">
        <f>S13*R18</f>
        <v>322724.82</v>
      </c>
      <c r="T18" s="37">
        <v>2343</v>
      </c>
      <c r="U18" s="21">
        <f>T18*U13</f>
        <v>329214.93</v>
      </c>
      <c r="V18" s="37">
        <f t="shared" si="11"/>
        <v>4686</v>
      </c>
      <c r="W18" s="21">
        <f t="shared" si="12"/>
        <v>809975.1000000001</v>
      </c>
      <c r="X18" s="37">
        <v>2343</v>
      </c>
      <c r="Y18" s="21">
        <f>X18*Y13</f>
        <v>398942.61000000004</v>
      </c>
      <c r="Z18" s="37">
        <v>2343</v>
      </c>
      <c r="AA18" s="21">
        <f>Z18*AA13</f>
        <v>411032.49</v>
      </c>
      <c r="AB18" s="21">
        <f t="shared" si="2"/>
        <v>69.6</v>
      </c>
      <c r="AC18" s="21">
        <f>AE18+AG18</f>
        <v>73518.132</v>
      </c>
      <c r="AD18" s="21">
        <v>34.8</v>
      </c>
      <c r="AE18" s="21">
        <f aca="true" t="shared" si="13" ref="AE18:AE25">$AE$13*AD18</f>
        <v>36614.82</v>
      </c>
      <c r="AF18" s="21">
        <v>34.8</v>
      </c>
      <c r="AG18" s="21">
        <f t="shared" si="4"/>
        <v>36903.312</v>
      </c>
      <c r="AH18" s="21">
        <f t="shared" si="5"/>
        <v>2869901.632</v>
      </c>
    </row>
    <row r="19" spans="1:34" s="14" customFormat="1" ht="20.25" customHeight="1">
      <c r="A19" s="13"/>
      <c r="B19" s="10">
        <v>5</v>
      </c>
      <c r="C19" s="34" t="s">
        <v>6</v>
      </c>
      <c r="D19" s="35">
        <f t="shared" si="6"/>
        <v>256.12</v>
      </c>
      <c r="E19" s="21">
        <f t="shared" si="7"/>
        <v>519521.7944</v>
      </c>
      <c r="F19" s="35">
        <v>141.22</v>
      </c>
      <c r="G19" s="21">
        <f>F19*G13</f>
        <v>280550.4764</v>
      </c>
      <c r="H19" s="35">
        <v>114.9</v>
      </c>
      <c r="I19" s="21">
        <f>H19*I13</f>
        <v>238971.31800000003</v>
      </c>
      <c r="J19" s="37">
        <f t="shared" si="8"/>
        <v>39000</v>
      </c>
      <c r="K19" s="21">
        <f t="shared" si="9"/>
        <v>257205</v>
      </c>
      <c r="L19" s="37">
        <v>19500</v>
      </c>
      <c r="M19" s="21">
        <f t="shared" si="10"/>
        <v>126360.00000000001</v>
      </c>
      <c r="N19" s="36">
        <v>19500</v>
      </c>
      <c r="O19" s="21">
        <f>N19*O13</f>
        <v>130845</v>
      </c>
      <c r="P19" s="37">
        <f t="shared" si="0"/>
        <v>514</v>
      </c>
      <c r="Q19" s="21">
        <f t="shared" si="1"/>
        <v>71510.25</v>
      </c>
      <c r="R19" s="37">
        <v>257</v>
      </c>
      <c r="S19" s="21">
        <f>S13*R19</f>
        <v>35399.18</v>
      </c>
      <c r="T19" s="37">
        <v>257</v>
      </c>
      <c r="U19" s="21">
        <f>T19*U13</f>
        <v>36111.07</v>
      </c>
      <c r="V19" s="37">
        <v>514</v>
      </c>
      <c r="W19" s="21">
        <f t="shared" si="12"/>
        <v>88844.9</v>
      </c>
      <c r="X19" s="37">
        <v>257</v>
      </c>
      <c r="Y19" s="21">
        <f>X19*Y13</f>
        <v>43759.39</v>
      </c>
      <c r="Z19" s="37">
        <v>257</v>
      </c>
      <c r="AA19" s="21">
        <f>Z19*AA13</f>
        <v>45085.51</v>
      </c>
      <c r="AB19" s="21">
        <f t="shared" si="2"/>
        <v>68</v>
      </c>
      <c r="AC19" s="21">
        <f t="shared" si="3"/>
        <v>71828.06</v>
      </c>
      <c r="AD19" s="21">
        <v>34</v>
      </c>
      <c r="AE19" s="21">
        <f t="shared" si="13"/>
        <v>35773.100000000006</v>
      </c>
      <c r="AF19" s="21">
        <v>34</v>
      </c>
      <c r="AG19" s="21">
        <f t="shared" si="4"/>
        <v>36054.96</v>
      </c>
      <c r="AH19" s="21">
        <f t="shared" si="5"/>
        <v>1008910.0044</v>
      </c>
    </row>
    <row r="20" spans="1:34" s="14" customFormat="1" ht="62.25" customHeight="1">
      <c r="A20" s="13"/>
      <c r="B20" s="10">
        <f>B19+1</f>
        <v>6</v>
      </c>
      <c r="C20" s="34" t="s">
        <v>20</v>
      </c>
      <c r="D20" s="35">
        <f t="shared" si="6"/>
        <v>102.19</v>
      </c>
      <c r="E20" s="21">
        <f t="shared" si="7"/>
        <v>207737.00579999998</v>
      </c>
      <c r="F20" s="35">
        <v>51.5</v>
      </c>
      <c r="G20" s="21">
        <f>F20*G13</f>
        <v>102310.93</v>
      </c>
      <c r="H20" s="35">
        <v>50.69</v>
      </c>
      <c r="I20" s="21">
        <f>H20*I13</f>
        <v>105426.0758</v>
      </c>
      <c r="J20" s="37">
        <f t="shared" si="8"/>
        <v>8700</v>
      </c>
      <c r="K20" s="21">
        <f t="shared" si="9"/>
        <v>57376.5</v>
      </c>
      <c r="L20" s="37">
        <v>4350</v>
      </c>
      <c r="M20" s="21">
        <f t="shared" si="10"/>
        <v>28188.000000000004</v>
      </c>
      <c r="N20" s="36">
        <v>4350</v>
      </c>
      <c r="O20" s="21">
        <f>N20*O13</f>
        <v>29188.5</v>
      </c>
      <c r="P20" s="37">
        <f t="shared" si="0"/>
        <v>54</v>
      </c>
      <c r="Q20" s="21">
        <f t="shared" si="1"/>
        <v>7512.75</v>
      </c>
      <c r="R20" s="37">
        <v>27</v>
      </c>
      <c r="S20" s="21">
        <f>S13*R20</f>
        <v>3718.9800000000005</v>
      </c>
      <c r="T20" s="37">
        <v>27</v>
      </c>
      <c r="U20" s="21">
        <f>T20*U13</f>
        <v>3793.7699999999995</v>
      </c>
      <c r="V20" s="37">
        <f>X20+Z20</f>
        <v>54</v>
      </c>
      <c r="W20" s="21">
        <f t="shared" si="12"/>
        <v>9333.900000000001</v>
      </c>
      <c r="X20" s="37">
        <v>27</v>
      </c>
      <c r="Y20" s="21">
        <f>X20*Y13</f>
        <v>4597.29</v>
      </c>
      <c r="Z20" s="37">
        <v>27</v>
      </c>
      <c r="AA20" s="21">
        <f>Z20*$AA$13</f>
        <v>4736.610000000001</v>
      </c>
      <c r="AB20" s="21">
        <f t="shared" si="2"/>
        <v>16</v>
      </c>
      <c r="AC20" s="21">
        <f t="shared" si="3"/>
        <v>16900.72</v>
      </c>
      <c r="AD20" s="21">
        <v>8</v>
      </c>
      <c r="AE20" s="21">
        <f t="shared" si="13"/>
        <v>8417.2</v>
      </c>
      <c r="AF20" s="21">
        <v>8</v>
      </c>
      <c r="AG20" s="21">
        <f t="shared" si="4"/>
        <v>8483.52</v>
      </c>
      <c r="AH20" s="21">
        <f t="shared" si="5"/>
        <v>298860.8757999999</v>
      </c>
    </row>
    <row r="21" spans="1:34" s="14" customFormat="1" ht="63.75" customHeight="1">
      <c r="A21" s="13"/>
      <c r="B21" s="10">
        <f>B20+1</f>
        <v>7</v>
      </c>
      <c r="C21" s="34" t="s">
        <v>21</v>
      </c>
      <c r="D21" s="35">
        <f t="shared" si="6"/>
        <v>108.37</v>
      </c>
      <c r="E21" s="21">
        <f t="shared" si="7"/>
        <v>219158.7414</v>
      </c>
      <c r="F21" s="35">
        <v>66.86</v>
      </c>
      <c r="G21" s="21">
        <f>F21*G13</f>
        <v>132825.41319999998</v>
      </c>
      <c r="H21" s="35">
        <v>41.51</v>
      </c>
      <c r="I21" s="21">
        <f>H21*I13</f>
        <v>86333.3282</v>
      </c>
      <c r="J21" s="37">
        <f t="shared" si="8"/>
        <v>9212</v>
      </c>
      <c r="K21" s="21">
        <f t="shared" si="9"/>
        <v>60752.91</v>
      </c>
      <c r="L21" s="37">
        <v>4607</v>
      </c>
      <c r="M21" s="21">
        <f t="shared" si="10"/>
        <v>29853.36</v>
      </c>
      <c r="N21" s="36">
        <v>4605</v>
      </c>
      <c r="O21" s="21">
        <f>N21*O13</f>
        <v>30899.55</v>
      </c>
      <c r="P21" s="37">
        <f>R21+T21</f>
        <v>34</v>
      </c>
      <c r="Q21" s="21">
        <f t="shared" si="1"/>
        <v>4730.25</v>
      </c>
      <c r="R21" s="37">
        <v>17</v>
      </c>
      <c r="S21" s="21">
        <f>S13*R21</f>
        <v>2341.58</v>
      </c>
      <c r="T21" s="37">
        <v>17</v>
      </c>
      <c r="U21" s="21">
        <f>T21*U13</f>
        <v>2388.67</v>
      </c>
      <c r="V21" s="37">
        <f>X21+Z21</f>
        <v>34</v>
      </c>
      <c r="W21" s="21">
        <f t="shared" si="12"/>
        <v>5876.9</v>
      </c>
      <c r="X21" s="37">
        <v>17</v>
      </c>
      <c r="Y21" s="21">
        <f>X21*Y13</f>
        <v>2894.59</v>
      </c>
      <c r="Z21" s="37">
        <v>17</v>
      </c>
      <c r="AA21" s="21">
        <f>Z21*$AA$13</f>
        <v>2982.31</v>
      </c>
      <c r="AB21" s="21">
        <f t="shared" si="2"/>
        <v>18</v>
      </c>
      <c r="AC21" s="21">
        <f t="shared" si="3"/>
        <v>19013.31</v>
      </c>
      <c r="AD21" s="21">
        <v>9</v>
      </c>
      <c r="AE21" s="21">
        <f t="shared" si="13"/>
        <v>9469.35</v>
      </c>
      <c r="AF21" s="21">
        <v>9</v>
      </c>
      <c r="AG21" s="21">
        <f t="shared" si="4"/>
        <v>9543.960000000001</v>
      </c>
      <c r="AH21" s="21">
        <f t="shared" si="5"/>
        <v>309532.1114</v>
      </c>
    </row>
    <row r="22" spans="1:34" s="14" customFormat="1" ht="50.25" customHeight="1">
      <c r="A22" s="13"/>
      <c r="B22" s="10">
        <f>B21+1</f>
        <v>8</v>
      </c>
      <c r="C22" s="34" t="s">
        <v>22</v>
      </c>
      <c r="D22" s="35">
        <f t="shared" si="6"/>
        <v>49.79</v>
      </c>
      <c r="E22" s="21">
        <f t="shared" si="7"/>
        <v>100720.9578</v>
      </c>
      <c r="F22" s="35">
        <v>30.4</v>
      </c>
      <c r="G22" s="21">
        <f>F22*G13</f>
        <v>60393.24799999999</v>
      </c>
      <c r="H22" s="35">
        <v>19.39</v>
      </c>
      <c r="I22" s="21">
        <f>H22*I13</f>
        <v>40327.709800000004</v>
      </c>
      <c r="J22" s="37">
        <f t="shared" si="8"/>
        <v>4800</v>
      </c>
      <c r="K22" s="21">
        <f t="shared" si="9"/>
        <v>31656</v>
      </c>
      <c r="L22" s="37">
        <v>2400</v>
      </c>
      <c r="M22" s="21">
        <f t="shared" si="10"/>
        <v>15552.000000000002</v>
      </c>
      <c r="N22" s="36">
        <v>2400</v>
      </c>
      <c r="O22" s="21">
        <f>N22*O13</f>
        <v>16104</v>
      </c>
      <c r="P22" s="37">
        <f>R22+T22</f>
        <v>76</v>
      </c>
      <c r="Q22" s="21">
        <f t="shared" si="1"/>
        <v>10573.5</v>
      </c>
      <c r="R22" s="37">
        <v>38</v>
      </c>
      <c r="S22" s="21">
        <f>S13*R22</f>
        <v>5234.120000000001</v>
      </c>
      <c r="T22" s="37">
        <v>38</v>
      </c>
      <c r="U22" s="21">
        <f>T22*U13</f>
        <v>5339.379999999999</v>
      </c>
      <c r="V22" s="37">
        <f t="shared" si="11"/>
        <v>76</v>
      </c>
      <c r="W22" s="21">
        <f t="shared" si="12"/>
        <v>13136.6</v>
      </c>
      <c r="X22" s="37">
        <v>38</v>
      </c>
      <c r="Y22" s="21">
        <f>X22*$Y$13</f>
        <v>6470.26</v>
      </c>
      <c r="Z22" s="37">
        <v>38</v>
      </c>
      <c r="AA22" s="21">
        <f>Z22*AA13</f>
        <v>6666.34</v>
      </c>
      <c r="AB22" s="21">
        <f t="shared" si="2"/>
        <v>14</v>
      </c>
      <c r="AC22" s="21">
        <f t="shared" si="3"/>
        <v>14788.130000000001</v>
      </c>
      <c r="AD22" s="21">
        <v>7</v>
      </c>
      <c r="AE22" s="21">
        <f t="shared" si="13"/>
        <v>7365.050000000001</v>
      </c>
      <c r="AF22" s="21">
        <v>7</v>
      </c>
      <c r="AG22" s="21">
        <f t="shared" si="4"/>
        <v>7423.08</v>
      </c>
      <c r="AH22" s="21">
        <f t="shared" si="5"/>
        <v>170875.1878</v>
      </c>
    </row>
    <row r="23" spans="1:34" s="5" customFormat="1" ht="45" customHeight="1">
      <c r="A23" s="25"/>
      <c r="B23" s="10">
        <f>B22+1</f>
        <v>9</v>
      </c>
      <c r="C23" s="34" t="s">
        <v>18</v>
      </c>
      <c r="D23" s="35">
        <f t="shared" si="6"/>
        <v>181.65800000000002</v>
      </c>
      <c r="E23" s="21">
        <f t="shared" si="7"/>
        <v>367531.50795999996</v>
      </c>
      <c r="F23" s="35">
        <v>110.348</v>
      </c>
      <c r="G23" s="21">
        <f>F23*G13</f>
        <v>219219.54375999997</v>
      </c>
      <c r="H23" s="35">
        <v>71.31</v>
      </c>
      <c r="I23" s="21">
        <f>H23*I13</f>
        <v>148311.96420000002</v>
      </c>
      <c r="J23" s="37">
        <f t="shared" si="8"/>
        <v>19200</v>
      </c>
      <c r="K23" s="21">
        <f t="shared" si="9"/>
        <v>126624</v>
      </c>
      <c r="L23" s="37">
        <v>9600</v>
      </c>
      <c r="M23" s="21">
        <f t="shared" si="10"/>
        <v>62208.00000000001</v>
      </c>
      <c r="N23" s="36">
        <v>9600</v>
      </c>
      <c r="O23" s="21">
        <f>N23*O13</f>
        <v>64416</v>
      </c>
      <c r="P23" s="37">
        <f>R23+T23</f>
        <v>2296</v>
      </c>
      <c r="Q23" s="21">
        <f>S23+U23</f>
        <v>319431</v>
      </c>
      <c r="R23" s="37">
        <v>1148</v>
      </c>
      <c r="S23" s="21">
        <f>S13*R23</f>
        <v>158125.52000000002</v>
      </c>
      <c r="T23" s="37">
        <v>1148</v>
      </c>
      <c r="U23" s="21">
        <f>T23*U13</f>
        <v>161305.47999999998</v>
      </c>
      <c r="V23" s="37">
        <v>2296</v>
      </c>
      <c r="W23" s="21">
        <f t="shared" si="12"/>
        <v>396863.60000000003</v>
      </c>
      <c r="X23" s="37">
        <v>1148</v>
      </c>
      <c r="Y23" s="21">
        <f>Y13*X23</f>
        <v>195469.96000000002</v>
      </c>
      <c r="Z23" s="37">
        <v>1148</v>
      </c>
      <c r="AA23" s="21">
        <f>AA13*Z23</f>
        <v>201393.64</v>
      </c>
      <c r="AB23" s="21">
        <f t="shared" si="2"/>
        <v>24</v>
      </c>
      <c r="AC23" s="21">
        <f t="shared" si="3"/>
        <v>22005.72</v>
      </c>
      <c r="AD23" s="21">
        <v>12</v>
      </c>
      <c r="AE23" s="21">
        <f>AE14*AD23</f>
        <v>10960.8</v>
      </c>
      <c r="AF23" s="21">
        <v>12</v>
      </c>
      <c r="AG23" s="21">
        <f>AG14*AF23</f>
        <v>11044.92</v>
      </c>
      <c r="AH23" s="21">
        <f t="shared" si="5"/>
        <v>1232455.8279600001</v>
      </c>
    </row>
    <row r="24" spans="1:34" s="5" customFormat="1" ht="70.5" customHeight="1">
      <c r="A24" s="25"/>
      <c r="B24" s="10">
        <v>10</v>
      </c>
      <c r="C24" s="34" t="s">
        <v>23</v>
      </c>
      <c r="D24" s="35">
        <f t="shared" si="6"/>
        <v>368.08</v>
      </c>
      <c r="E24" s="21">
        <f>G24+I24</f>
        <v>748387.6176</v>
      </c>
      <c r="F24" s="35">
        <v>184.04</v>
      </c>
      <c r="G24" s="21">
        <f>F24*G13</f>
        <v>365617.5448</v>
      </c>
      <c r="H24" s="35">
        <v>184.04</v>
      </c>
      <c r="I24" s="21">
        <f>H24*I13</f>
        <v>382770.0728</v>
      </c>
      <c r="J24" s="37">
        <f t="shared" si="8"/>
        <v>41380</v>
      </c>
      <c r="K24" s="21">
        <f t="shared" si="9"/>
        <v>272901.1</v>
      </c>
      <c r="L24" s="37">
        <v>20690</v>
      </c>
      <c r="M24" s="21">
        <f t="shared" si="10"/>
        <v>134071.2</v>
      </c>
      <c r="N24" s="36">
        <v>20690</v>
      </c>
      <c r="O24" s="21">
        <f>N24*O13</f>
        <v>138829.9</v>
      </c>
      <c r="P24" s="37">
        <f>R24+T24</f>
        <v>864</v>
      </c>
      <c r="Q24" s="21">
        <f>S24+U24</f>
        <v>120204</v>
      </c>
      <c r="R24" s="37">
        <v>432</v>
      </c>
      <c r="S24" s="21">
        <f>S13*R24</f>
        <v>59503.68000000001</v>
      </c>
      <c r="T24" s="37">
        <v>432</v>
      </c>
      <c r="U24" s="21">
        <f>U13*T24</f>
        <v>60700.31999999999</v>
      </c>
      <c r="V24" s="21">
        <f>X24+Z24</f>
        <v>864</v>
      </c>
      <c r="W24" s="21">
        <f t="shared" si="12"/>
        <v>149342.40000000002</v>
      </c>
      <c r="X24" s="37">
        <v>432</v>
      </c>
      <c r="Y24" s="21">
        <f>Y13*X24</f>
        <v>73556.64</v>
      </c>
      <c r="Z24" s="37">
        <v>432</v>
      </c>
      <c r="AA24" s="21">
        <f>AA13*Z24</f>
        <v>75785.76000000001</v>
      </c>
      <c r="AB24" s="21">
        <f>AD24+AF24</f>
        <v>36</v>
      </c>
      <c r="AC24" s="21">
        <f t="shared" si="3"/>
        <v>33008.58</v>
      </c>
      <c r="AD24" s="21">
        <v>18</v>
      </c>
      <c r="AE24" s="21">
        <f>AE14*AD24</f>
        <v>16441.2</v>
      </c>
      <c r="AF24" s="21">
        <v>18</v>
      </c>
      <c r="AG24" s="21">
        <f>AG14*AF24</f>
        <v>16567.38</v>
      </c>
      <c r="AH24" s="21">
        <f t="shared" si="5"/>
        <v>1323843.6976</v>
      </c>
    </row>
    <row r="25" spans="1:41" s="4" customFormat="1" ht="94.5" customHeight="1">
      <c r="A25" s="7"/>
      <c r="B25" s="11">
        <v>11</v>
      </c>
      <c r="C25" s="38" t="s">
        <v>29</v>
      </c>
      <c r="D25" s="35">
        <v>0</v>
      </c>
      <c r="E25" s="21">
        <v>0</v>
      </c>
      <c r="F25" s="35">
        <v>0</v>
      </c>
      <c r="G25" s="21">
        <v>0</v>
      </c>
      <c r="H25" s="35">
        <v>0</v>
      </c>
      <c r="I25" s="21">
        <v>0</v>
      </c>
      <c r="J25" s="37">
        <f>L25+N25</f>
        <v>75000</v>
      </c>
      <c r="K25" s="21">
        <f>M25+O25</f>
        <v>494625</v>
      </c>
      <c r="L25" s="37">
        <v>37500</v>
      </c>
      <c r="M25" s="21">
        <f>L25*$M$13</f>
        <v>243000.00000000003</v>
      </c>
      <c r="N25" s="36">
        <v>37500</v>
      </c>
      <c r="O25" s="21">
        <f>N25*O13</f>
        <v>251625</v>
      </c>
      <c r="P25" s="37">
        <v>0</v>
      </c>
      <c r="Q25" s="21">
        <v>0</v>
      </c>
      <c r="R25" s="37">
        <v>0</v>
      </c>
      <c r="S25" s="21">
        <f>S13*R25</f>
        <v>0</v>
      </c>
      <c r="T25" s="37">
        <v>0</v>
      </c>
      <c r="U25" s="21">
        <v>0</v>
      </c>
      <c r="V25" s="21">
        <v>0</v>
      </c>
      <c r="W25" s="21">
        <v>0</v>
      </c>
      <c r="X25" s="37">
        <v>0</v>
      </c>
      <c r="Y25" s="21">
        <v>0</v>
      </c>
      <c r="Z25" s="37">
        <v>0</v>
      </c>
      <c r="AA25" s="21">
        <v>0</v>
      </c>
      <c r="AB25" s="21">
        <f>AD25+AF25</f>
        <v>0</v>
      </c>
      <c r="AC25" s="21">
        <f t="shared" si="3"/>
        <v>0</v>
      </c>
      <c r="AD25" s="21">
        <v>0</v>
      </c>
      <c r="AE25" s="21">
        <f t="shared" si="13"/>
        <v>0</v>
      </c>
      <c r="AF25" s="21">
        <v>0</v>
      </c>
      <c r="AG25" s="21">
        <f t="shared" si="4"/>
        <v>0</v>
      </c>
      <c r="AH25" s="21">
        <f t="shared" si="5"/>
        <v>494625</v>
      </c>
      <c r="AI25" s="8"/>
      <c r="AJ25" s="8"/>
      <c r="AK25" s="8"/>
      <c r="AL25" s="8"/>
      <c r="AM25" s="8"/>
      <c r="AN25" s="8"/>
      <c r="AO25" s="8"/>
    </row>
    <row r="26" spans="1:38" s="1" customFormat="1" ht="25.5" customHeight="1">
      <c r="A26" s="3"/>
      <c r="B26" s="10"/>
      <c r="C26" s="31" t="s">
        <v>26</v>
      </c>
      <c r="D26" s="21">
        <f aca="true" t="shared" si="14" ref="D26:I26">SUM(D15:D24)</f>
        <v>4084.781</v>
      </c>
      <c r="E26" s="21">
        <f t="shared" si="14"/>
        <v>8290035.649420001</v>
      </c>
      <c r="F26" s="21">
        <f>SUM(F15:F25)</f>
        <v>2205.725</v>
      </c>
      <c r="G26" s="21">
        <f t="shared" si="14"/>
        <v>4381937.399499999</v>
      </c>
      <c r="H26" s="21">
        <f>SUM(H15:H25)</f>
        <v>1879.056</v>
      </c>
      <c r="I26" s="21">
        <f t="shared" si="14"/>
        <v>3908098.24992</v>
      </c>
      <c r="J26" s="21">
        <f aca="true" t="shared" si="15" ref="J26:O26">SUM(J15:J25)</f>
        <v>497796</v>
      </c>
      <c r="K26" s="21">
        <f t="shared" si="15"/>
        <v>3285461.27</v>
      </c>
      <c r="L26" s="21">
        <f t="shared" si="15"/>
        <v>238043</v>
      </c>
      <c r="M26" s="21">
        <f t="shared" si="15"/>
        <v>1542518.6400000001</v>
      </c>
      <c r="N26" s="21">
        <f t="shared" si="15"/>
        <v>259753</v>
      </c>
      <c r="O26" s="21">
        <f t="shared" si="15"/>
        <v>1742942.63</v>
      </c>
      <c r="P26" s="21">
        <f>SUM(P15:P24)</f>
        <v>13313</v>
      </c>
      <c r="Q26" s="21">
        <f aca="true" t="shared" si="16" ref="Q26:Y26">SUM(Q15:Q24)</f>
        <v>1854995.1400000001</v>
      </c>
      <c r="R26" s="21">
        <f>SUM(R15:R25)</f>
        <v>5637</v>
      </c>
      <c r="S26" s="21">
        <f>SUM(S15:S25)</f>
        <v>776440.38</v>
      </c>
      <c r="T26" s="21">
        <f>SUM(T15:T25)</f>
        <v>7676</v>
      </c>
      <c r="U26" s="21">
        <f t="shared" si="16"/>
        <v>1078554.76</v>
      </c>
      <c r="V26" s="21">
        <f>SUM(V15:V24)</f>
        <v>13313</v>
      </c>
      <c r="W26" s="21">
        <f t="shared" si="16"/>
        <v>2306412.67</v>
      </c>
      <c r="X26" s="21">
        <f>SUM(X15:X25)</f>
        <v>5637</v>
      </c>
      <c r="Y26" s="21">
        <f t="shared" si="16"/>
        <v>959811.9900000001</v>
      </c>
      <c r="Z26" s="21">
        <f>SUM(Z15:Z25)</f>
        <v>7676</v>
      </c>
      <c r="AA26" s="21">
        <f>SUM(AA15:AA24)</f>
        <v>1346600.6800000004</v>
      </c>
      <c r="AB26" s="21">
        <f aca="true" t="shared" si="17" ref="AB26:AG26">SUM(AB15:AB25)</f>
        <v>462.15999999999997</v>
      </c>
      <c r="AC26" s="21">
        <f t="shared" si="17"/>
        <v>479813.89720000006</v>
      </c>
      <c r="AD26" s="21">
        <f t="shared" si="17"/>
        <v>231.07999999999998</v>
      </c>
      <c r="AE26" s="21">
        <f t="shared" si="17"/>
        <v>238968.32200000001</v>
      </c>
      <c r="AF26" s="21">
        <f t="shared" si="17"/>
        <v>231.07999999999998</v>
      </c>
      <c r="AG26" s="21">
        <f t="shared" si="17"/>
        <v>240845.5752</v>
      </c>
      <c r="AH26" s="21">
        <f>SUM(AH15:AP25)</f>
        <v>16216718.626619998</v>
      </c>
      <c r="AL26" s="9"/>
    </row>
    <row r="27" spans="2:34" ht="24" customHeight="1">
      <c r="B27" s="1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39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1"/>
    </row>
    <row r="28" ht="12.75">
      <c r="B28" s="16"/>
    </row>
    <row r="29" ht="12.75">
      <c r="B29" s="16"/>
    </row>
    <row r="30" ht="12.75">
      <c r="B30" s="16"/>
    </row>
  </sheetData>
  <sheetProtection/>
  <mergeCells count="21">
    <mergeCell ref="T10:U10"/>
    <mergeCell ref="C27:M27"/>
    <mergeCell ref="B10:B11"/>
    <mergeCell ref="C10:C11"/>
    <mergeCell ref="D10:E10"/>
    <mergeCell ref="F10:G10"/>
    <mergeCell ref="J9:AH9"/>
    <mergeCell ref="AB10:AC10"/>
    <mergeCell ref="AD10:AE10"/>
    <mergeCell ref="AF10:AG10"/>
    <mergeCell ref="V10:W10"/>
    <mergeCell ref="AF6:AH6"/>
    <mergeCell ref="AF3:AG3"/>
    <mergeCell ref="AF8:AH8"/>
    <mergeCell ref="H10:I10"/>
    <mergeCell ref="J10:K10"/>
    <mergeCell ref="L10:O10"/>
    <mergeCell ref="P10:Q10"/>
    <mergeCell ref="X10:Y10"/>
    <mergeCell ref="Z10:AA10"/>
    <mergeCell ref="R10:S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</dc:creator>
  <cp:keywords/>
  <dc:description/>
  <cp:lastModifiedBy>Максутова</cp:lastModifiedBy>
  <cp:lastPrinted>2021-12-05T21:31:17Z</cp:lastPrinted>
  <dcterms:created xsi:type="dcterms:W3CDTF">2007-11-06T14:13:32Z</dcterms:created>
  <dcterms:modified xsi:type="dcterms:W3CDTF">2021-12-06T05:51:40Z</dcterms:modified>
  <cp:category/>
  <cp:version/>
  <cp:contentType/>
  <cp:contentStatus/>
</cp:coreProperties>
</file>