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2023" sheetId="1" r:id="rId1"/>
  </sheets>
  <definedNames>
    <definedName name="_xlnm.Print_Area" localSheetId="0">'2023'!$A$2:$AJ$29</definedName>
  </definedNames>
  <calcPr fullCalcOnLoad="1"/>
</workbook>
</file>

<file path=xl/sharedStrings.xml><?xml version="1.0" encoding="utf-8"?>
<sst xmlns="http://schemas.openxmlformats.org/spreadsheetml/2006/main" count="70" uniqueCount="42">
  <si>
    <t>№ п/п</t>
  </si>
  <si>
    <t>Тепловая энергия</t>
  </si>
  <si>
    <t>Электроэнергия</t>
  </si>
  <si>
    <t>Водопотребления</t>
  </si>
  <si>
    <t>Водоотведение</t>
  </si>
  <si>
    <t>Бюджетное учреждение</t>
  </si>
  <si>
    <t>Администрация БМР</t>
  </si>
  <si>
    <t>Тариф</t>
  </si>
  <si>
    <t>ВСЕГО</t>
  </si>
  <si>
    <t>Средства</t>
  </si>
  <si>
    <t>Быстринского муниципального района</t>
  </si>
  <si>
    <t xml:space="preserve">  Гкал</t>
  </si>
  <si>
    <t xml:space="preserve"> кВт. час.</t>
  </si>
  <si>
    <t xml:space="preserve"> куб.м</t>
  </si>
  <si>
    <t>Сумма всего</t>
  </si>
  <si>
    <t>Гкал всего</t>
  </si>
  <si>
    <t>куб.м           Всего</t>
  </si>
  <si>
    <t>2</t>
  </si>
  <si>
    <t>МДОУ  детский сад" Родничок"*</t>
  </si>
  <si>
    <t>МБДОУ детский сад "Брусничка"</t>
  </si>
  <si>
    <t>МБУК межпоселенческая центральная библиотека</t>
  </si>
  <si>
    <t>МБУК Быстринский районный этнографический музей</t>
  </si>
  <si>
    <t>МБДОУ ДОД Быстринская детская школа искусств</t>
  </si>
  <si>
    <t>МБОУ Анавгайская средняя общеобразовательная школа*</t>
  </si>
  <si>
    <t>кВт.час.</t>
  </si>
  <si>
    <t>Сумма Всего</t>
  </si>
  <si>
    <t xml:space="preserve">Итого  </t>
  </si>
  <si>
    <t xml:space="preserve"> </t>
  </si>
  <si>
    <t xml:space="preserve">МБОУ Быстринская средняя общеобразовательная школа </t>
  </si>
  <si>
    <t>Муниципальное автономное учреждение физической культуры и спорта "Зимний спортивный комплекс "Оленгендэ"</t>
  </si>
  <si>
    <t>Обращение с ТКО</t>
  </si>
  <si>
    <t>МАОУ ДО Дом детского творчества</t>
  </si>
  <si>
    <t>МБУ ДК с.Эссо</t>
  </si>
  <si>
    <t>постановлению  администрации</t>
  </si>
  <si>
    <t xml:space="preserve">Приложение к </t>
  </si>
  <si>
    <t>Муниципальное бюджетное учреждение Служба Заказчика "Рекремстройконтроль" (приют по содержанию  безнадзорных животных)</t>
  </si>
  <si>
    <t>тариф   01.01.2023-30.06.2023</t>
  </si>
  <si>
    <t>тариф           01.07.2023- 31.12.2023</t>
  </si>
  <si>
    <t>тариф   СН-II 01.01.2023-30.06.2023</t>
  </si>
  <si>
    <t>тариф   НН 01.01.2023-30.06.2023</t>
  </si>
  <si>
    <t>тариф   СН-II          01.07.2023- 31.12.2023</t>
  </si>
  <si>
    <t xml:space="preserve">«Об утверждении годовых объемов потребления коммунальных услуг муниципальными учреждениями на 2023 год» от 03.11.2022 №389 (в редакции от  28.11.2022 №427)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</si>
</sst>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49" fontId="3" fillId="35" borderId="11" xfId="0" applyNumberFormat="1" applyFont="1" applyFill="1" applyBorder="1" applyAlignment="1">
      <alignment wrapText="1"/>
    </xf>
    <xf numFmtId="4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177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47" fillId="35" borderId="0" xfId="0" applyFont="1" applyFill="1" applyAlignment="1">
      <alignment wrapText="1"/>
    </xf>
    <xf numFmtId="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7" fillId="35" borderId="1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177" fontId="3" fillId="2" borderId="10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176" fontId="3" fillId="35" borderId="10" xfId="0" applyNumberFormat="1" applyFont="1" applyFill="1" applyBorder="1" applyAlignment="1">
      <alignment/>
    </xf>
    <xf numFmtId="175" fontId="3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 horizontal="lef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35" borderId="14" xfId="0" applyNumberFormat="1" applyFont="1" applyFill="1" applyBorder="1" applyAlignment="1">
      <alignment wrapText="1"/>
    </xf>
    <xf numFmtId="49" fontId="3" fillId="35" borderId="11" xfId="0" applyNumberFormat="1" applyFont="1" applyFill="1" applyBorder="1" applyAlignment="1">
      <alignment wrapText="1"/>
    </xf>
    <xf numFmtId="4" fontId="3" fillId="35" borderId="12" xfId="0" applyNumberFormat="1" applyFont="1" applyFill="1" applyBorder="1" applyAlignment="1">
      <alignment horizontal="center"/>
    </xf>
    <xf numFmtId="4" fontId="3" fillId="35" borderId="13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6" fillId="35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9"/>
  <sheetViews>
    <sheetView tabSelected="1" view="pageBreakPreview" zoomScale="70" zoomScaleSheetLayoutView="70" zoomScalePageLayoutView="0" workbookViewId="0" topLeftCell="N1">
      <selection activeCell="R10" sqref="R10"/>
    </sheetView>
  </sheetViews>
  <sheetFormatPr defaultColWidth="9.00390625" defaultRowHeight="12.75"/>
  <cols>
    <col min="1" max="1" width="0.37109375" style="2" hidden="1" customWidth="1"/>
    <col min="2" max="2" width="4.125" style="5" customWidth="1"/>
    <col min="3" max="3" width="29.125" style="13" customWidth="1"/>
    <col min="4" max="4" width="15.125" style="13" customWidth="1"/>
    <col min="5" max="5" width="18.625" style="13" customWidth="1"/>
    <col min="6" max="6" width="12.25390625" style="13" customWidth="1"/>
    <col min="7" max="7" width="18.125" style="13" customWidth="1"/>
    <col min="8" max="8" width="12.25390625" style="13" customWidth="1"/>
    <col min="9" max="9" width="15.625" style="13" customWidth="1"/>
    <col min="10" max="10" width="14.00390625" style="13" customWidth="1"/>
    <col min="11" max="11" width="18.75390625" style="13" customWidth="1"/>
    <col min="12" max="12" width="12.375" style="13" customWidth="1"/>
    <col min="13" max="13" width="15.875" style="13" customWidth="1"/>
    <col min="14" max="14" width="14.125" style="13" customWidth="1"/>
    <col min="15" max="15" width="14.25390625" style="13" customWidth="1"/>
    <col min="16" max="16" width="16.875" style="13" customWidth="1"/>
    <col min="17" max="17" width="14.25390625" style="13" customWidth="1"/>
    <col min="18" max="18" width="13.25390625" style="13" customWidth="1"/>
    <col min="19" max="19" width="19.625" style="13" customWidth="1"/>
    <col min="20" max="20" width="10.375" style="13" customWidth="1"/>
    <col min="21" max="21" width="18.25390625" style="13" customWidth="1"/>
    <col min="22" max="22" width="11.75390625" style="13" customWidth="1"/>
    <col min="23" max="23" width="16.00390625" style="13" customWidth="1"/>
    <col min="24" max="24" width="11.875" style="13" customWidth="1"/>
    <col min="25" max="25" width="14.875" style="13" customWidth="1"/>
    <col min="26" max="26" width="12.125" style="13" customWidth="1"/>
    <col min="27" max="27" width="15.875" style="13" customWidth="1"/>
    <col min="28" max="28" width="12.00390625" style="13" customWidth="1"/>
    <col min="29" max="35" width="17.00390625" style="13" customWidth="1"/>
    <col min="36" max="36" width="17.375" style="13" customWidth="1"/>
    <col min="37" max="37" width="0.37109375" style="7" hidden="1" customWidth="1"/>
    <col min="38" max="39" width="9.125" style="7" hidden="1" customWidth="1"/>
    <col min="40" max="40" width="12.75390625" style="7" hidden="1" customWidth="1"/>
    <col min="41" max="43" width="9.125" style="7" hidden="1" customWidth="1"/>
    <col min="44" max="44" width="9.125" style="0" hidden="1" customWidth="1"/>
  </cols>
  <sheetData>
    <row r="2" spans="2:36" ht="12.75">
      <c r="B2" s="1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0"/>
      <c r="AE2" s="20"/>
      <c r="AF2" s="20"/>
      <c r="AG2" s="20"/>
      <c r="AH2" s="20"/>
      <c r="AI2" s="20"/>
      <c r="AJ2" s="20"/>
    </row>
    <row r="3" spans="2:36" ht="18.75">
      <c r="B3" s="1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D3" s="22"/>
      <c r="AE3" s="22"/>
      <c r="AF3" s="22"/>
      <c r="AG3" s="22"/>
      <c r="AH3" s="57" t="s">
        <v>34</v>
      </c>
      <c r="AI3" s="57"/>
      <c r="AJ3" s="23"/>
    </row>
    <row r="4" spans="2:36" ht="18.75">
      <c r="B4" s="1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D4" s="22"/>
      <c r="AE4" s="22"/>
      <c r="AF4" s="22"/>
      <c r="AG4" s="22"/>
      <c r="AH4" s="23" t="s">
        <v>33</v>
      </c>
      <c r="AI4" s="23"/>
      <c r="AJ4" s="23"/>
    </row>
    <row r="5" spans="2:36" ht="18.75">
      <c r="B5" s="1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D5" s="22"/>
      <c r="AE5" s="22"/>
      <c r="AF5" s="22"/>
      <c r="AG5" s="22"/>
      <c r="AH5" s="23" t="s">
        <v>10</v>
      </c>
      <c r="AI5" s="23"/>
      <c r="AJ5" s="23"/>
    </row>
    <row r="6" spans="2:36" ht="100.5" customHeight="1">
      <c r="B6" s="1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D6" s="22"/>
      <c r="AE6" s="22"/>
      <c r="AF6" s="22"/>
      <c r="AG6" s="22"/>
      <c r="AH6" s="72" t="s">
        <v>41</v>
      </c>
      <c r="AI6" s="72"/>
      <c r="AJ6" s="72"/>
    </row>
    <row r="7" spans="2:36" ht="20.25" customHeight="1">
      <c r="B7" s="12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2:36" ht="25.5" customHeight="1">
      <c r="B8" s="64" t="s">
        <v>0</v>
      </c>
      <c r="C8" s="66" t="s">
        <v>5</v>
      </c>
      <c r="D8" s="58" t="s">
        <v>1</v>
      </c>
      <c r="E8" s="59"/>
      <c r="F8" s="58" t="s">
        <v>1</v>
      </c>
      <c r="G8" s="59"/>
      <c r="H8" s="58" t="s">
        <v>1</v>
      </c>
      <c r="I8" s="59"/>
      <c r="J8" s="58" t="s">
        <v>2</v>
      </c>
      <c r="K8" s="59"/>
      <c r="L8" s="61" t="s">
        <v>2</v>
      </c>
      <c r="M8" s="71"/>
      <c r="N8" s="71"/>
      <c r="O8" s="71"/>
      <c r="P8" s="71"/>
      <c r="Q8" s="62"/>
      <c r="R8" s="70" t="s">
        <v>3</v>
      </c>
      <c r="S8" s="70"/>
      <c r="T8" s="58" t="s">
        <v>3</v>
      </c>
      <c r="U8" s="59"/>
      <c r="V8" s="58" t="s">
        <v>3</v>
      </c>
      <c r="W8" s="59"/>
      <c r="X8" s="58" t="s">
        <v>4</v>
      </c>
      <c r="Y8" s="59"/>
      <c r="Z8" s="58" t="s">
        <v>4</v>
      </c>
      <c r="AA8" s="59"/>
      <c r="AB8" s="58" t="s">
        <v>4</v>
      </c>
      <c r="AC8" s="59"/>
      <c r="AD8" s="61" t="s">
        <v>30</v>
      </c>
      <c r="AE8" s="62"/>
      <c r="AF8" s="61" t="s">
        <v>30</v>
      </c>
      <c r="AG8" s="62"/>
      <c r="AH8" s="61" t="s">
        <v>30</v>
      </c>
      <c r="AI8" s="62"/>
      <c r="AJ8" s="24" t="s">
        <v>8</v>
      </c>
    </row>
    <row r="9" spans="2:36" ht="47.25">
      <c r="B9" s="65"/>
      <c r="C9" s="67"/>
      <c r="D9" s="14" t="s">
        <v>15</v>
      </c>
      <c r="E9" s="14" t="s">
        <v>14</v>
      </c>
      <c r="F9" s="14" t="s">
        <v>11</v>
      </c>
      <c r="G9" s="14" t="s">
        <v>36</v>
      </c>
      <c r="H9" s="14" t="s">
        <v>11</v>
      </c>
      <c r="I9" s="14" t="s">
        <v>37</v>
      </c>
      <c r="J9" s="14" t="s">
        <v>24</v>
      </c>
      <c r="K9" s="14" t="s">
        <v>25</v>
      </c>
      <c r="L9" s="14" t="s">
        <v>12</v>
      </c>
      <c r="M9" s="14" t="s">
        <v>38</v>
      </c>
      <c r="N9" s="49" t="s">
        <v>39</v>
      </c>
      <c r="O9" s="14" t="s">
        <v>12</v>
      </c>
      <c r="P9" s="14" t="s">
        <v>40</v>
      </c>
      <c r="Q9" s="49" t="s">
        <v>39</v>
      </c>
      <c r="R9" s="14" t="s">
        <v>13</v>
      </c>
      <c r="S9" s="14" t="s">
        <v>14</v>
      </c>
      <c r="T9" s="14" t="s">
        <v>13</v>
      </c>
      <c r="U9" s="14" t="s">
        <v>36</v>
      </c>
      <c r="V9" s="14" t="s">
        <v>13</v>
      </c>
      <c r="W9" s="14" t="s">
        <v>37</v>
      </c>
      <c r="X9" s="14" t="s">
        <v>16</v>
      </c>
      <c r="Y9" s="14" t="s">
        <v>14</v>
      </c>
      <c r="Z9" s="14" t="s">
        <v>13</v>
      </c>
      <c r="AA9" s="14" t="s">
        <v>36</v>
      </c>
      <c r="AB9" s="14" t="s">
        <v>13</v>
      </c>
      <c r="AC9" s="14" t="s">
        <v>37</v>
      </c>
      <c r="AD9" s="14" t="s">
        <v>16</v>
      </c>
      <c r="AE9" s="14" t="s">
        <v>14</v>
      </c>
      <c r="AF9" s="14" t="s">
        <v>13</v>
      </c>
      <c r="AG9" s="14" t="s">
        <v>36</v>
      </c>
      <c r="AH9" s="14" t="s">
        <v>13</v>
      </c>
      <c r="AI9" s="14" t="s">
        <v>37</v>
      </c>
      <c r="AJ9" s="14" t="s">
        <v>9</v>
      </c>
    </row>
    <row r="10" spans="2:36" ht="15.75">
      <c r="B10" s="9">
        <v>1</v>
      </c>
      <c r="C10" s="25" t="s">
        <v>17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8</v>
      </c>
      <c r="K10" s="14">
        <v>10</v>
      </c>
      <c r="L10" s="14">
        <v>11</v>
      </c>
      <c r="M10" s="14" t="s">
        <v>27</v>
      </c>
      <c r="N10" s="49"/>
      <c r="O10" s="14"/>
      <c r="P10" s="14"/>
      <c r="Q10" s="49"/>
      <c r="R10" s="14">
        <v>13</v>
      </c>
      <c r="S10" s="14">
        <v>14</v>
      </c>
      <c r="T10" s="14">
        <v>17</v>
      </c>
      <c r="U10" s="14">
        <v>18</v>
      </c>
      <c r="V10" s="14">
        <v>19</v>
      </c>
      <c r="W10" s="14">
        <v>20</v>
      </c>
      <c r="X10" s="14">
        <v>21</v>
      </c>
      <c r="Y10" s="14">
        <v>22</v>
      </c>
      <c r="Z10" s="14">
        <v>23</v>
      </c>
      <c r="AA10" s="14">
        <v>24</v>
      </c>
      <c r="AB10" s="14">
        <v>25</v>
      </c>
      <c r="AC10" s="14">
        <v>26</v>
      </c>
      <c r="AD10" s="14">
        <v>27</v>
      </c>
      <c r="AE10" s="14">
        <v>28</v>
      </c>
      <c r="AF10" s="14">
        <v>29</v>
      </c>
      <c r="AG10" s="14">
        <v>30</v>
      </c>
      <c r="AH10" s="14">
        <v>31</v>
      </c>
      <c r="AI10" s="14">
        <v>32</v>
      </c>
      <c r="AJ10" s="14">
        <v>33</v>
      </c>
    </row>
    <row r="11" spans="2:36" ht="15.75">
      <c r="B11" s="9"/>
      <c r="C11" s="25" t="s">
        <v>7</v>
      </c>
      <c r="D11" s="11"/>
      <c r="E11" s="26"/>
      <c r="F11" s="24"/>
      <c r="G11" s="15">
        <v>2040</v>
      </c>
      <c r="H11" s="11"/>
      <c r="I11" s="15">
        <v>2043.24</v>
      </c>
      <c r="J11" s="11"/>
      <c r="K11" s="11"/>
      <c r="L11" s="27"/>
      <c r="M11" s="15">
        <v>12.98</v>
      </c>
      <c r="N11" s="50">
        <v>13.25</v>
      </c>
      <c r="O11" s="11"/>
      <c r="P11" s="15">
        <v>20.88</v>
      </c>
      <c r="Q11" s="50">
        <v>21.3</v>
      </c>
      <c r="R11" s="27"/>
      <c r="S11" s="11"/>
      <c r="T11" s="11"/>
      <c r="U11" s="15">
        <v>148.94</v>
      </c>
      <c r="V11" s="11"/>
      <c r="W11" s="15">
        <v>230.48</v>
      </c>
      <c r="X11" s="16"/>
      <c r="Y11" s="16"/>
      <c r="Z11" s="11"/>
      <c r="AA11" s="18">
        <v>204.1</v>
      </c>
      <c r="AB11" s="11"/>
      <c r="AC11" s="19">
        <v>270.52</v>
      </c>
      <c r="AD11" s="11"/>
      <c r="AE11" s="11"/>
      <c r="AF11" s="11"/>
      <c r="AG11" s="54">
        <v>883</v>
      </c>
      <c r="AH11" s="11"/>
      <c r="AI11" s="19">
        <v>1060.44</v>
      </c>
      <c r="AJ11" s="11"/>
    </row>
    <row r="12" spans="2:36" ht="15.75">
      <c r="B12" s="9"/>
      <c r="C12" s="25"/>
      <c r="D12" s="11"/>
      <c r="E12" s="26"/>
      <c r="F12" s="24"/>
      <c r="G12" s="16"/>
      <c r="H12" s="11"/>
      <c r="I12" s="11"/>
      <c r="J12" s="11"/>
      <c r="K12" s="11"/>
      <c r="L12" s="27"/>
      <c r="M12" s="11"/>
      <c r="N12" s="51"/>
      <c r="O12" s="11"/>
      <c r="P12" s="11"/>
      <c r="Q12" s="51"/>
      <c r="R12" s="27"/>
      <c r="S12" s="11"/>
      <c r="T12" s="11"/>
      <c r="U12" s="16"/>
      <c r="V12" s="11"/>
      <c r="W12" s="16"/>
      <c r="X12" s="16"/>
      <c r="Y12" s="16"/>
      <c r="Z12" s="11"/>
      <c r="AA12" s="11"/>
      <c r="AB12" s="11"/>
      <c r="AC12" s="11"/>
      <c r="AD12" s="11"/>
      <c r="AE12" s="11"/>
      <c r="AF12" s="11"/>
      <c r="AG12" s="18">
        <v>956.31</v>
      </c>
      <c r="AH12" s="11"/>
      <c r="AI12" s="18">
        <v>1060.44</v>
      </c>
      <c r="AJ12" s="11"/>
    </row>
    <row r="13" spans="1:36" s="13" customFormat="1" ht="46.5" customHeight="1">
      <c r="A13" s="36"/>
      <c r="B13" s="35">
        <v>1</v>
      </c>
      <c r="C13" s="27" t="s">
        <v>31</v>
      </c>
      <c r="D13" s="28">
        <f>F13+H13</f>
        <v>850</v>
      </c>
      <c r="E13" s="17">
        <f>G13+I13</f>
        <v>1735134</v>
      </c>
      <c r="F13" s="28">
        <v>500</v>
      </c>
      <c r="G13" s="17">
        <f>F13*G11</f>
        <v>1020000</v>
      </c>
      <c r="H13" s="28">
        <v>350</v>
      </c>
      <c r="I13" s="17">
        <f>H13*I11</f>
        <v>715134</v>
      </c>
      <c r="J13" s="17">
        <f>L13+O13</f>
        <v>16000</v>
      </c>
      <c r="K13" s="17">
        <f>M13+P13</f>
        <v>270880</v>
      </c>
      <c r="L13" s="17">
        <v>8000</v>
      </c>
      <c r="M13" s="17">
        <f>L13*$M$11</f>
        <v>103840</v>
      </c>
      <c r="N13" s="17"/>
      <c r="O13" s="29">
        <v>8000</v>
      </c>
      <c r="P13" s="17">
        <f>O13*P11</f>
        <v>167040</v>
      </c>
      <c r="Q13" s="17"/>
      <c r="R13" s="30">
        <f aca="true" t="shared" si="0" ref="R13:R18">T13+V13</f>
        <v>990</v>
      </c>
      <c r="S13" s="17">
        <f aca="true" t="shared" si="1" ref="S13:S20">U13+W13</f>
        <v>187812.9</v>
      </c>
      <c r="T13" s="30">
        <v>495</v>
      </c>
      <c r="U13" s="17">
        <f>U11*T13</f>
        <v>73725.3</v>
      </c>
      <c r="V13" s="30">
        <v>495</v>
      </c>
      <c r="W13" s="17">
        <f>V13*W11</f>
        <v>114087.59999999999</v>
      </c>
      <c r="X13" s="30">
        <f>Z13+AB13</f>
        <v>990</v>
      </c>
      <c r="Y13" s="17">
        <f>AA13+AC13</f>
        <v>234936.9</v>
      </c>
      <c r="Z13" s="30">
        <v>495</v>
      </c>
      <c r="AA13" s="17">
        <f>Z13*AA11</f>
        <v>101029.5</v>
      </c>
      <c r="AB13" s="30">
        <v>495</v>
      </c>
      <c r="AC13" s="17">
        <f>AB13*$AC$11</f>
        <v>133907.4</v>
      </c>
      <c r="AD13" s="17">
        <f>AF13+AH13</f>
        <v>20</v>
      </c>
      <c r="AE13" s="17">
        <f>AG13+AI13</f>
        <v>19434.4</v>
      </c>
      <c r="AF13" s="17">
        <v>10</v>
      </c>
      <c r="AG13" s="17">
        <f>AG11*AF13</f>
        <v>8830</v>
      </c>
      <c r="AH13" s="17">
        <v>10</v>
      </c>
      <c r="AI13" s="17">
        <f>$AI$11*AH13</f>
        <v>10604.400000000001</v>
      </c>
      <c r="AJ13" s="17">
        <f aca="true" t="shared" si="2" ref="AJ13:AJ23">Y13+S13+K13+E13+AE13</f>
        <v>2448198.1999999997</v>
      </c>
    </row>
    <row r="14" spans="1:36" s="13" customFormat="1" ht="72" customHeight="1">
      <c r="A14" s="36"/>
      <c r="B14" s="35"/>
      <c r="C14" s="27" t="s">
        <v>28</v>
      </c>
      <c r="D14" s="28">
        <f>F14+H14</f>
        <v>1258.893</v>
      </c>
      <c r="E14" s="17">
        <f>G14+I14</f>
        <v>2570068.062</v>
      </c>
      <c r="F14" s="28">
        <v>664.343</v>
      </c>
      <c r="G14" s="17">
        <f>F14*G11</f>
        <v>1355259.72</v>
      </c>
      <c r="H14" s="28">
        <v>594.55</v>
      </c>
      <c r="I14" s="17">
        <f>H14*I11</f>
        <v>1214808.342</v>
      </c>
      <c r="J14" s="30">
        <f>L14+O14</f>
        <v>219304</v>
      </c>
      <c r="K14" s="17">
        <f>M14+P14</f>
        <v>3775637.52</v>
      </c>
      <c r="L14" s="30">
        <v>101700</v>
      </c>
      <c r="M14" s="17">
        <f>L14*M11</f>
        <v>1320066</v>
      </c>
      <c r="N14" s="17"/>
      <c r="O14" s="29">
        <v>117604</v>
      </c>
      <c r="P14" s="17">
        <f>O14*P11</f>
        <v>2455571.52</v>
      </c>
      <c r="Q14" s="17"/>
      <c r="R14" s="30">
        <f>T14+V14</f>
        <v>3800</v>
      </c>
      <c r="S14" s="17">
        <f>U14+W14</f>
        <v>784417.6599999999</v>
      </c>
      <c r="T14" s="30">
        <v>1121</v>
      </c>
      <c r="U14" s="17">
        <f>U11*T14</f>
        <v>166961.74</v>
      </c>
      <c r="V14" s="30">
        <v>2679</v>
      </c>
      <c r="W14" s="17">
        <f>V14*W11</f>
        <v>617455.9199999999</v>
      </c>
      <c r="X14" s="30">
        <f>Z14+AB14</f>
        <v>3800</v>
      </c>
      <c r="Y14" s="17">
        <f>AA14+AC14</f>
        <v>953519.1799999999</v>
      </c>
      <c r="Z14" s="30">
        <v>1121</v>
      </c>
      <c r="AA14" s="17">
        <f>Z14*AA11</f>
        <v>228796.1</v>
      </c>
      <c r="AB14" s="30">
        <v>2679</v>
      </c>
      <c r="AC14" s="17">
        <f>AB14*AC11</f>
        <v>724723.08</v>
      </c>
      <c r="AD14" s="17">
        <f aca="true" t="shared" si="3" ref="AD14:AD21">AF14+AH14</f>
        <v>142.56</v>
      </c>
      <c r="AE14" s="17">
        <f aca="true" t="shared" si="4" ref="AE14:AE23">AG14+AI14</f>
        <v>138528.4032</v>
      </c>
      <c r="AF14" s="17">
        <v>71.28</v>
      </c>
      <c r="AG14" s="17">
        <f>$AG$11*AF14</f>
        <v>62940.24</v>
      </c>
      <c r="AH14" s="17">
        <v>71.28</v>
      </c>
      <c r="AI14" s="17">
        <f aca="true" t="shared" si="5" ref="AI14:AI23">$AI$11*AH14</f>
        <v>75588.16320000001</v>
      </c>
      <c r="AJ14" s="17">
        <f t="shared" si="2"/>
        <v>8222170.825199999</v>
      </c>
    </row>
    <row r="15" spans="1:36" s="13" customFormat="1" ht="30.75" customHeight="1">
      <c r="A15" s="36"/>
      <c r="B15" s="35">
        <v>3</v>
      </c>
      <c r="C15" s="27" t="s">
        <v>32</v>
      </c>
      <c r="D15" s="28">
        <f aca="true" t="shared" si="6" ref="D15:D22">F15+H15</f>
        <v>291.59000000000003</v>
      </c>
      <c r="E15" s="17">
        <f aca="true" t="shared" si="7" ref="E15:E21">G15+I15</f>
        <v>595211.6316</v>
      </c>
      <c r="F15" s="28">
        <v>178</v>
      </c>
      <c r="G15" s="17">
        <f>F15*G11</f>
        <v>363120</v>
      </c>
      <c r="H15" s="28">
        <v>113.59</v>
      </c>
      <c r="I15" s="17">
        <f>H15*I11</f>
        <v>232091.63160000002</v>
      </c>
      <c r="J15" s="30">
        <f aca="true" t="shared" si="8" ref="J15:J22">L15+O15</f>
        <v>15600</v>
      </c>
      <c r="K15" s="17">
        <f>M15+P15</f>
        <v>264108</v>
      </c>
      <c r="L15" s="30">
        <v>7800</v>
      </c>
      <c r="M15" s="17">
        <f>L15*$M$11</f>
        <v>101244</v>
      </c>
      <c r="N15" s="17"/>
      <c r="O15" s="29">
        <v>7800</v>
      </c>
      <c r="P15" s="17">
        <f>O15*P11</f>
        <v>162864</v>
      </c>
      <c r="Q15" s="17"/>
      <c r="R15" s="30">
        <f t="shared" si="0"/>
        <v>228</v>
      </c>
      <c r="S15" s="17">
        <f t="shared" si="1"/>
        <v>43253.88</v>
      </c>
      <c r="T15" s="30">
        <v>114</v>
      </c>
      <c r="U15" s="17">
        <f>U11*T15</f>
        <v>16979.16</v>
      </c>
      <c r="V15" s="30">
        <v>114</v>
      </c>
      <c r="W15" s="17">
        <f>V15*W11</f>
        <v>26274.719999999998</v>
      </c>
      <c r="X15" s="30">
        <f aca="true" t="shared" si="9" ref="X15:X20">Z15+AB15</f>
        <v>228</v>
      </c>
      <c r="Y15" s="17">
        <f aca="true" t="shared" si="10" ref="Y15:Y22">AA15+AC15</f>
        <v>54106.67999999999</v>
      </c>
      <c r="Z15" s="30">
        <v>114</v>
      </c>
      <c r="AA15" s="17">
        <f>Z15*AA11</f>
        <v>23267.399999999998</v>
      </c>
      <c r="AB15" s="30">
        <v>114</v>
      </c>
      <c r="AC15" s="17">
        <f>AB15*$AC$11</f>
        <v>30839.28</v>
      </c>
      <c r="AD15" s="17">
        <f t="shared" si="3"/>
        <v>45</v>
      </c>
      <c r="AE15" s="17">
        <f t="shared" si="4"/>
        <v>43727.4</v>
      </c>
      <c r="AF15" s="17">
        <v>22.5</v>
      </c>
      <c r="AG15" s="17">
        <f>$AG$11*AF15</f>
        <v>19867.5</v>
      </c>
      <c r="AH15" s="17">
        <v>22.5</v>
      </c>
      <c r="AI15" s="17">
        <f t="shared" si="5"/>
        <v>23859.9</v>
      </c>
      <c r="AJ15" s="17">
        <f t="shared" si="2"/>
        <v>1000407.5916</v>
      </c>
    </row>
    <row r="16" spans="2:36" ht="34.5" customHeight="1">
      <c r="B16" s="9">
        <v>4</v>
      </c>
      <c r="C16" s="27" t="s">
        <v>19</v>
      </c>
      <c r="D16" s="28">
        <f t="shared" si="6"/>
        <v>486.74</v>
      </c>
      <c r="E16" s="17">
        <f t="shared" si="7"/>
        <v>993780.22584</v>
      </c>
      <c r="F16" s="28">
        <v>230.374</v>
      </c>
      <c r="G16" s="17">
        <f>F16*G11</f>
        <v>469962.95999999996</v>
      </c>
      <c r="H16" s="28">
        <v>256.366</v>
      </c>
      <c r="I16" s="17">
        <f>H16*I11</f>
        <v>523817.26583999995</v>
      </c>
      <c r="J16" s="30">
        <f t="shared" si="8"/>
        <v>52000</v>
      </c>
      <c r="K16" s="17">
        <f>M16+P16</f>
        <v>903301.6000000001</v>
      </c>
      <c r="L16" s="30">
        <v>23096</v>
      </c>
      <c r="M16" s="17">
        <f>L16*$M$11</f>
        <v>299786.08</v>
      </c>
      <c r="N16" s="17"/>
      <c r="O16" s="29">
        <v>28904</v>
      </c>
      <c r="P16" s="17">
        <f>O16*P11</f>
        <v>603515.52</v>
      </c>
      <c r="Q16" s="17"/>
      <c r="R16" s="30">
        <f t="shared" si="0"/>
        <v>4686</v>
      </c>
      <c r="S16" s="17">
        <f t="shared" si="1"/>
        <v>888981.06</v>
      </c>
      <c r="T16" s="30">
        <v>2343</v>
      </c>
      <c r="U16" s="17">
        <f>U11*T16</f>
        <v>348966.42</v>
      </c>
      <c r="V16" s="30">
        <v>2343</v>
      </c>
      <c r="W16" s="17">
        <f>V16*W11</f>
        <v>540014.64</v>
      </c>
      <c r="X16" s="30">
        <f t="shared" si="9"/>
        <v>4686</v>
      </c>
      <c r="Y16" s="17">
        <f t="shared" si="10"/>
        <v>1112034.66</v>
      </c>
      <c r="Z16" s="30">
        <v>2343</v>
      </c>
      <c r="AA16" s="17">
        <f>Z16*AA11</f>
        <v>478206.3</v>
      </c>
      <c r="AB16" s="30">
        <v>2343</v>
      </c>
      <c r="AC16" s="17">
        <f>AB16*AC11</f>
        <v>633828.36</v>
      </c>
      <c r="AD16" s="17">
        <f t="shared" si="3"/>
        <v>69.6</v>
      </c>
      <c r="AE16" s="17">
        <f>AG16+AI16</f>
        <v>67631.712</v>
      </c>
      <c r="AF16" s="17">
        <v>34.8</v>
      </c>
      <c r="AG16" s="17">
        <f aca="true" t="shared" si="11" ref="AG16:AG23">$AG$11*AF16</f>
        <v>30728.399999999998</v>
      </c>
      <c r="AH16" s="17">
        <v>34.8</v>
      </c>
      <c r="AI16" s="17">
        <f t="shared" si="5"/>
        <v>36903.312</v>
      </c>
      <c r="AJ16" s="17">
        <f t="shared" si="2"/>
        <v>3965729.25784</v>
      </c>
    </row>
    <row r="17" spans="1:36" s="46" customFormat="1" ht="20.25" customHeight="1">
      <c r="A17" s="39"/>
      <c r="B17" s="40">
        <v>5</v>
      </c>
      <c r="C17" s="41" t="s">
        <v>6</v>
      </c>
      <c r="D17" s="42">
        <f t="shared" si="6"/>
        <v>256.12</v>
      </c>
      <c r="E17" s="43">
        <f t="shared" si="7"/>
        <v>522857.076</v>
      </c>
      <c r="F17" s="42">
        <v>141.22</v>
      </c>
      <c r="G17" s="43">
        <f>F17*G11</f>
        <v>288088.8</v>
      </c>
      <c r="H17" s="42">
        <v>114.9</v>
      </c>
      <c r="I17" s="43">
        <f>H17*I11</f>
        <v>234768.276</v>
      </c>
      <c r="J17" s="44">
        <f t="shared" si="8"/>
        <v>39000</v>
      </c>
      <c r="K17" s="43">
        <f aca="true" t="shared" si="12" ref="K17:K22">N17+Q17</f>
        <v>673725</v>
      </c>
      <c r="L17" s="44">
        <v>19500</v>
      </c>
      <c r="M17" s="43"/>
      <c r="N17" s="43">
        <f>L17*N11</f>
        <v>258375</v>
      </c>
      <c r="O17" s="45">
        <v>19500</v>
      </c>
      <c r="P17" s="17"/>
      <c r="Q17" s="43">
        <f>O17*Q11</f>
        <v>415350</v>
      </c>
      <c r="R17" s="30">
        <f t="shared" si="0"/>
        <v>514</v>
      </c>
      <c r="S17" s="17">
        <f t="shared" si="1"/>
        <v>97510.94</v>
      </c>
      <c r="T17" s="30">
        <v>257</v>
      </c>
      <c r="U17" s="17">
        <f>U11*T17</f>
        <v>38277.58</v>
      </c>
      <c r="V17" s="30">
        <v>257</v>
      </c>
      <c r="W17" s="17">
        <f>V17*W11</f>
        <v>59233.36</v>
      </c>
      <c r="X17" s="30">
        <v>514</v>
      </c>
      <c r="Y17" s="17">
        <f t="shared" si="10"/>
        <v>121977.34</v>
      </c>
      <c r="Z17" s="30">
        <v>257</v>
      </c>
      <c r="AA17" s="17">
        <f>Z17*AA11</f>
        <v>52453.7</v>
      </c>
      <c r="AB17" s="30">
        <v>257</v>
      </c>
      <c r="AC17" s="17">
        <f>AB17*AC11</f>
        <v>69523.64</v>
      </c>
      <c r="AD17" s="17">
        <f t="shared" si="3"/>
        <v>68</v>
      </c>
      <c r="AE17" s="17">
        <f t="shared" si="4"/>
        <v>66076.95999999999</v>
      </c>
      <c r="AF17" s="17">
        <v>34</v>
      </c>
      <c r="AG17" s="17">
        <f t="shared" si="11"/>
        <v>30022</v>
      </c>
      <c r="AH17" s="17">
        <v>34</v>
      </c>
      <c r="AI17" s="17">
        <f t="shared" si="5"/>
        <v>36054.96</v>
      </c>
      <c r="AJ17" s="17">
        <f>Y17+S17+K17+E17+AE17</f>
        <v>1482147.316</v>
      </c>
    </row>
    <row r="18" spans="1:36" s="13" customFormat="1" ht="72" customHeight="1">
      <c r="A18" s="36"/>
      <c r="B18" s="40">
        <f>B17+1</f>
        <v>6</v>
      </c>
      <c r="C18" s="41" t="s">
        <v>20</v>
      </c>
      <c r="D18" s="28">
        <f t="shared" si="6"/>
        <v>93</v>
      </c>
      <c r="E18" s="17">
        <f t="shared" si="7"/>
        <v>189859.32</v>
      </c>
      <c r="F18" s="28">
        <v>50</v>
      </c>
      <c r="G18" s="17">
        <f>F18*G11</f>
        <v>102000</v>
      </c>
      <c r="H18" s="28">
        <v>43</v>
      </c>
      <c r="I18" s="17">
        <f>H18*I11</f>
        <v>87859.32</v>
      </c>
      <c r="J18" s="30">
        <f t="shared" si="8"/>
        <v>9300</v>
      </c>
      <c r="K18" s="17">
        <f t="shared" si="12"/>
        <v>160657.5</v>
      </c>
      <c r="L18" s="30">
        <v>4650</v>
      </c>
      <c r="M18" s="17"/>
      <c r="N18" s="43">
        <f>L18*N11</f>
        <v>61612.5</v>
      </c>
      <c r="O18" s="45">
        <v>4650</v>
      </c>
      <c r="P18" s="17"/>
      <c r="Q18" s="43">
        <f>O18*Q11</f>
        <v>99045</v>
      </c>
      <c r="R18" s="30">
        <f t="shared" si="0"/>
        <v>52</v>
      </c>
      <c r="S18" s="17">
        <f t="shared" si="1"/>
        <v>9864.92</v>
      </c>
      <c r="T18" s="30">
        <v>26</v>
      </c>
      <c r="U18" s="17">
        <f>U11*T18</f>
        <v>3872.44</v>
      </c>
      <c r="V18" s="30">
        <v>26</v>
      </c>
      <c r="W18" s="17">
        <f>V18*W11</f>
        <v>5992.48</v>
      </c>
      <c r="X18" s="30">
        <f>Z18+AB18</f>
        <v>52</v>
      </c>
      <c r="Y18" s="17">
        <f t="shared" si="10"/>
        <v>12340.119999999999</v>
      </c>
      <c r="Z18" s="30">
        <v>26</v>
      </c>
      <c r="AA18" s="17">
        <f>Z18*AA11</f>
        <v>5306.599999999999</v>
      </c>
      <c r="AB18" s="30">
        <v>26</v>
      </c>
      <c r="AC18" s="17">
        <f>AB18*$AC$11</f>
        <v>7033.5199999999995</v>
      </c>
      <c r="AD18" s="17">
        <f t="shared" si="3"/>
        <v>2.8</v>
      </c>
      <c r="AE18" s="17">
        <f t="shared" si="4"/>
        <v>2720.816</v>
      </c>
      <c r="AF18" s="17">
        <v>1.4</v>
      </c>
      <c r="AG18" s="17">
        <f t="shared" si="11"/>
        <v>1236.1999999999998</v>
      </c>
      <c r="AH18" s="17">
        <v>1.4</v>
      </c>
      <c r="AI18" s="17">
        <f t="shared" si="5"/>
        <v>1484.616</v>
      </c>
      <c r="AJ18" s="17">
        <f t="shared" si="2"/>
        <v>375442.676</v>
      </c>
    </row>
    <row r="19" spans="1:36" s="13" customFormat="1" ht="63.75" customHeight="1">
      <c r="A19" s="36"/>
      <c r="B19" s="40">
        <f>B18+1</f>
        <v>7</v>
      </c>
      <c r="C19" s="41" t="s">
        <v>21</v>
      </c>
      <c r="D19" s="28">
        <f>F19+H19</f>
        <v>108.374</v>
      </c>
      <c r="E19" s="17">
        <f t="shared" si="7"/>
        <v>221217.46536</v>
      </c>
      <c r="F19" s="28">
        <v>66.86</v>
      </c>
      <c r="G19" s="17">
        <f>F19*G11</f>
        <v>136394.4</v>
      </c>
      <c r="H19" s="28">
        <v>41.514</v>
      </c>
      <c r="I19" s="17">
        <f>H19*I11</f>
        <v>84823.06536000001</v>
      </c>
      <c r="J19" s="30">
        <f t="shared" si="8"/>
        <v>9000</v>
      </c>
      <c r="K19" s="17">
        <f t="shared" si="12"/>
        <v>155475</v>
      </c>
      <c r="L19" s="30">
        <v>4500</v>
      </c>
      <c r="M19" s="17"/>
      <c r="N19" s="43">
        <f>L19*N11</f>
        <v>59625</v>
      </c>
      <c r="O19" s="45">
        <v>4500</v>
      </c>
      <c r="P19" s="17"/>
      <c r="Q19" s="43">
        <f>O19*Q11</f>
        <v>95850</v>
      </c>
      <c r="R19" s="30">
        <f>T19+V19</f>
        <v>34</v>
      </c>
      <c r="S19" s="17">
        <f t="shared" si="1"/>
        <v>6450.139999999999</v>
      </c>
      <c r="T19" s="30">
        <v>17</v>
      </c>
      <c r="U19" s="17">
        <f>U11*T19</f>
        <v>2531.98</v>
      </c>
      <c r="V19" s="30">
        <v>17</v>
      </c>
      <c r="W19" s="17">
        <f>V19*W11</f>
        <v>3918.16</v>
      </c>
      <c r="X19" s="30">
        <f>Z19+AB19</f>
        <v>34</v>
      </c>
      <c r="Y19" s="17">
        <f t="shared" si="10"/>
        <v>8068.54</v>
      </c>
      <c r="Z19" s="30">
        <v>17</v>
      </c>
      <c r="AA19" s="17">
        <f>Z19*AA11</f>
        <v>3469.7</v>
      </c>
      <c r="AB19" s="30">
        <v>17</v>
      </c>
      <c r="AC19" s="17">
        <f>AB19*$AC$11</f>
        <v>4598.84</v>
      </c>
      <c r="AD19" s="17">
        <f t="shared" si="3"/>
        <v>18</v>
      </c>
      <c r="AE19" s="17">
        <f t="shared" si="4"/>
        <v>17490.96</v>
      </c>
      <c r="AF19" s="17">
        <v>9</v>
      </c>
      <c r="AG19" s="17">
        <f t="shared" si="11"/>
        <v>7947</v>
      </c>
      <c r="AH19" s="17">
        <v>9</v>
      </c>
      <c r="AI19" s="17">
        <f t="shared" si="5"/>
        <v>9543.960000000001</v>
      </c>
      <c r="AJ19" s="17">
        <f t="shared" si="2"/>
        <v>408702.10536</v>
      </c>
    </row>
    <row r="20" spans="1:36" s="13" customFormat="1" ht="50.25" customHeight="1">
      <c r="A20" s="36"/>
      <c r="B20" s="40">
        <f>B19+1</f>
        <v>8</v>
      </c>
      <c r="C20" s="41" t="s">
        <v>22</v>
      </c>
      <c r="D20" s="28">
        <f t="shared" si="6"/>
        <v>49.79</v>
      </c>
      <c r="E20" s="17">
        <f t="shared" si="7"/>
        <v>101634.42360000001</v>
      </c>
      <c r="F20" s="28">
        <v>30.4</v>
      </c>
      <c r="G20" s="17">
        <f>F20*G11</f>
        <v>62016</v>
      </c>
      <c r="H20" s="28">
        <v>19.39</v>
      </c>
      <c r="I20" s="17">
        <f>H20*I11</f>
        <v>39618.4236</v>
      </c>
      <c r="J20" s="30">
        <f t="shared" si="8"/>
        <v>5100</v>
      </c>
      <c r="K20" s="17">
        <f t="shared" si="12"/>
        <v>88102.5</v>
      </c>
      <c r="L20" s="30">
        <v>2550</v>
      </c>
      <c r="M20" s="17"/>
      <c r="N20" s="43">
        <f>L20*N11</f>
        <v>33787.5</v>
      </c>
      <c r="O20" s="45">
        <v>2550</v>
      </c>
      <c r="P20" s="17"/>
      <c r="Q20" s="43">
        <f>O20*Q11</f>
        <v>54315</v>
      </c>
      <c r="R20" s="30">
        <f>T20+V20</f>
        <v>78</v>
      </c>
      <c r="S20" s="17">
        <f t="shared" si="1"/>
        <v>14797.38</v>
      </c>
      <c r="T20" s="30">
        <v>39</v>
      </c>
      <c r="U20" s="17">
        <f>U11*T20</f>
        <v>5808.66</v>
      </c>
      <c r="V20" s="30">
        <v>39</v>
      </c>
      <c r="W20" s="17">
        <f>V20*W11</f>
        <v>8988.72</v>
      </c>
      <c r="X20" s="30">
        <f t="shared" si="9"/>
        <v>78</v>
      </c>
      <c r="Y20" s="17">
        <f t="shared" si="10"/>
        <v>18510.18</v>
      </c>
      <c r="Z20" s="30">
        <v>39</v>
      </c>
      <c r="AA20" s="17">
        <f>Z20*$AA$11</f>
        <v>7959.9</v>
      </c>
      <c r="AB20" s="30">
        <v>39</v>
      </c>
      <c r="AC20" s="17">
        <f>AB20*AC11</f>
        <v>10550.279999999999</v>
      </c>
      <c r="AD20" s="17">
        <f t="shared" si="3"/>
        <v>18</v>
      </c>
      <c r="AE20" s="17">
        <f t="shared" si="4"/>
        <v>17490.96</v>
      </c>
      <c r="AF20" s="17">
        <v>9</v>
      </c>
      <c r="AG20" s="17">
        <f t="shared" si="11"/>
        <v>7947</v>
      </c>
      <c r="AH20" s="17">
        <v>9</v>
      </c>
      <c r="AI20" s="17">
        <f t="shared" si="5"/>
        <v>9543.960000000001</v>
      </c>
      <c r="AJ20" s="17">
        <f t="shared" si="2"/>
        <v>240535.4436</v>
      </c>
    </row>
    <row r="21" spans="1:36" s="48" customFormat="1" ht="45" customHeight="1">
      <c r="A21" s="47"/>
      <c r="B21" s="40">
        <f>B20+1</f>
        <v>9</v>
      </c>
      <c r="C21" s="41" t="s">
        <v>18</v>
      </c>
      <c r="D21" s="42">
        <f t="shared" si="6"/>
        <v>181.65800000000002</v>
      </c>
      <c r="E21" s="43">
        <f t="shared" si="7"/>
        <v>370813.36439999996</v>
      </c>
      <c r="F21" s="42">
        <v>110.348</v>
      </c>
      <c r="G21" s="43">
        <f>F21*G11</f>
        <v>225109.91999999998</v>
      </c>
      <c r="H21" s="42">
        <v>71.31</v>
      </c>
      <c r="I21" s="43">
        <f>H21*I11</f>
        <v>145703.4444</v>
      </c>
      <c r="J21" s="44">
        <f t="shared" si="8"/>
        <v>19200</v>
      </c>
      <c r="K21" s="43">
        <f t="shared" si="12"/>
        <v>331680</v>
      </c>
      <c r="L21" s="44">
        <v>9600</v>
      </c>
      <c r="M21" s="43"/>
      <c r="N21" s="43">
        <f>L21*N11</f>
        <v>127200</v>
      </c>
      <c r="O21" s="45">
        <v>9600</v>
      </c>
      <c r="P21" s="17"/>
      <c r="Q21" s="43">
        <f>O21*Q11</f>
        <v>204480</v>
      </c>
      <c r="R21" s="30">
        <f>T21+V21</f>
        <v>2296</v>
      </c>
      <c r="S21" s="17">
        <f>U21+W21</f>
        <v>435574.16</v>
      </c>
      <c r="T21" s="30">
        <v>1148</v>
      </c>
      <c r="U21" s="17">
        <f>U11*T21</f>
        <v>170983.12</v>
      </c>
      <c r="V21" s="30">
        <v>1148</v>
      </c>
      <c r="W21" s="17">
        <f>V21*W11</f>
        <v>264591.04</v>
      </c>
      <c r="X21" s="30">
        <v>2296</v>
      </c>
      <c r="Y21" s="17">
        <f t="shared" si="10"/>
        <v>544863.76</v>
      </c>
      <c r="Z21" s="30">
        <v>1148</v>
      </c>
      <c r="AA21" s="17">
        <f>AA11*Z21</f>
        <v>234306.8</v>
      </c>
      <c r="AB21" s="30">
        <v>1148</v>
      </c>
      <c r="AC21" s="17">
        <f>AC11*AB21</f>
        <v>310556.95999999996</v>
      </c>
      <c r="AD21" s="17">
        <f t="shared" si="3"/>
        <v>24</v>
      </c>
      <c r="AE21" s="17">
        <f t="shared" si="4"/>
        <v>24201</v>
      </c>
      <c r="AF21" s="17">
        <v>12</v>
      </c>
      <c r="AG21" s="17">
        <f>AG12*AF21</f>
        <v>11475.72</v>
      </c>
      <c r="AH21" s="17">
        <v>12</v>
      </c>
      <c r="AI21" s="17">
        <f>AI12*AH21</f>
        <v>12725.28</v>
      </c>
      <c r="AJ21" s="17">
        <f t="shared" si="2"/>
        <v>1707132.2843999998</v>
      </c>
    </row>
    <row r="22" spans="1:36" s="13" customFormat="1" ht="70.5" customHeight="1">
      <c r="A22" s="36"/>
      <c r="B22" s="35">
        <v>10</v>
      </c>
      <c r="C22" s="27" t="s">
        <v>23</v>
      </c>
      <c r="D22" s="28">
        <f t="shared" si="6"/>
        <v>368.08</v>
      </c>
      <c r="E22" s="17">
        <f>G22+I22</f>
        <v>751479.4896</v>
      </c>
      <c r="F22" s="28">
        <v>184.04</v>
      </c>
      <c r="G22" s="17">
        <f>F22*G11</f>
        <v>375441.6</v>
      </c>
      <c r="H22" s="28">
        <v>184.04</v>
      </c>
      <c r="I22" s="17">
        <f>H22*I11</f>
        <v>376037.8896</v>
      </c>
      <c r="J22" s="30">
        <f t="shared" si="8"/>
        <v>25000</v>
      </c>
      <c r="K22" s="17">
        <f t="shared" si="12"/>
        <v>431875</v>
      </c>
      <c r="L22" s="30">
        <v>12500</v>
      </c>
      <c r="M22" s="17"/>
      <c r="N22" s="17">
        <f>L22*N11</f>
        <v>165625</v>
      </c>
      <c r="O22" s="29">
        <v>12500</v>
      </c>
      <c r="P22" s="17"/>
      <c r="Q22" s="17">
        <f>O22*Q11</f>
        <v>266250</v>
      </c>
      <c r="R22" s="30">
        <f>T22+V22</f>
        <v>700</v>
      </c>
      <c r="S22" s="17">
        <f>U22+W22</f>
        <v>132797</v>
      </c>
      <c r="T22" s="30">
        <v>350</v>
      </c>
      <c r="U22" s="17">
        <f>U11*T22</f>
        <v>52129</v>
      </c>
      <c r="V22" s="30">
        <v>350</v>
      </c>
      <c r="W22" s="17">
        <f>W11*V22</f>
        <v>80668</v>
      </c>
      <c r="X22" s="30">
        <f>Z22+AB22</f>
        <v>700</v>
      </c>
      <c r="Y22" s="17">
        <f t="shared" si="10"/>
        <v>166117</v>
      </c>
      <c r="Z22" s="30">
        <v>350</v>
      </c>
      <c r="AA22" s="17">
        <f>AA11*Z22</f>
        <v>71435</v>
      </c>
      <c r="AB22" s="30">
        <v>350</v>
      </c>
      <c r="AC22" s="17">
        <f>AC11*AB22</f>
        <v>94682</v>
      </c>
      <c r="AD22" s="17">
        <f>AF22+AH22</f>
        <v>30</v>
      </c>
      <c r="AE22" s="17">
        <f t="shared" si="4"/>
        <v>30251.25</v>
      </c>
      <c r="AF22" s="17">
        <v>15</v>
      </c>
      <c r="AG22" s="17">
        <f>AG12*AF22</f>
        <v>14344.65</v>
      </c>
      <c r="AH22" s="17">
        <v>15</v>
      </c>
      <c r="AI22" s="17">
        <f>AI12*AH22</f>
        <v>15906.6</v>
      </c>
      <c r="AJ22" s="17">
        <f t="shared" si="2"/>
        <v>1512519.7396</v>
      </c>
    </row>
    <row r="23" spans="1:36" s="13" customFormat="1" ht="94.5" customHeight="1">
      <c r="A23" s="36"/>
      <c r="B23" s="35">
        <v>11</v>
      </c>
      <c r="C23" s="37" t="s">
        <v>29</v>
      </c>
      <c r="D23" s="28">
        <v>0</v>
      </c>
      <c r="E23" s="17">
        <v>0</v>
      </c>
      <c r="F23" s="28">
        <v>0</v>
      </c>
      <c r="G23" s="17">
        <v>0</v>
      </c>
      <c r="H23" s="28">
        <v>0</v>
      </c>
      <c r="I23" s="17">
        <v>0</v>
      </c>
      <c r="J23" s="30">
        <f>L23+O23</f>
        <v>86105</v>
      </c>
      <c r="K23" s="17">
        <f>M23+P23</f>
        <v>1457757.65</v>
      </c>
      <c r="L23" s="55">
        <v>43052.5</v>
      </c>
      <c r="M23" s="17">
        <f>L23*$M$11</f>
        <v>558821.4500000001</v>
      </c>
      <c r="N23" s="17">
        <v>0</v>
      </c>
      <c r="O23" s="56">
        <v>43052.5</v>
      </c>
      <c r="P23" s="17">
        <f>O23*P11</f>
        <v>898936.2</v>
      </c>
      <c r="Q23" s="17">
        <v>0</v>
      </c>
      <c r="R23" s="30">
        <v>0</v>
      </c>
      <c r="S23" s="17">
        <v>0</v>
      </c>
      <c r="T23" s="30">
        <v>0</v>
      </c>
      <c r="U23" s="17">
        <f>U11*T23</f>
        <v>0</v>
      </c>
      <c r="V23" s="30">
        <v>0</v>
      </c>
      <c r="W23" s="17">
        <v>0</v>
      </c>
      <c r="X23" s="17">
        <v>0</v>
      </c>
      <c r="Y23" s="17">
        <v>0</v>
      </c>
      <c r="Z23" s="30">
        <v>0</v>
      </c>
      <c r="AA23" s="17">
        <v>0</v>
      </c>
      <c r="AB23" s="30">
        <v>0</v>
      </c>
      <c r="AC23" s="17">
        <v>0</v>
      </c>
      <c r="AD23" s="17">
        <f>AF23+AH23</f>
        <v>0</v>
      </c>
      <c r="AE23" s="17">
        <f t="shared" si="4"/>
        <v>0</v>
      </c>
      <c r="AF23" s="17">
        <v>0</v>
      </c>
      <c r="AG23" s="17">
        <f t="shared" si="11"/>
        <v>0</v>
      </c>
      <c r="AH23" s="17">
        <v>0</v>
      </c>
      <c r="AI23" s="17">
        <f t="shared" si="5"/>
        <v>0</v>
      </c>
      <c r="AJ23" s="17">
        <f t="shared" si="2"/>
        <v>1457757.65</v>
      </c>
    </row>
    <row r="24" spans="1:43" s="4" customFormat="1" ht="90" customHeight="1">
      <c r="A24" s="6"/>
      <c r="B24" s="10">
        <v>12</v>
      </c>
      <c r="C24" s="31" t="s">
        <v>35</v>
      </c>
      <c r="D24" s="28">
        <v>0</v>
      </c>
      <c r="E24" s="17">
        <v>0</v>
      </c>
      <c r="F24" s="28">
        <v>0</v>
      </c>
      <c r="G24" s="17">
        <v>0</v>
      </c>
      <c r="H24" s="28">
        <v>0</v>
      </c>
      <c r="I24" s="17">
        <v>0</v>
      </c>
      <c r="J24" s="30">
        <f>L24+O24</f>
        <v>2850</v>
      </c>
      <c r="K24" s="17">
        <f>M24+P24</f>
        <v>48250.5</v>
      </c>
      <c r="L24" s="30">
        <v>1425</v>
      </c>
      <c r="M24" s="17">
        <f>L24*M11</f>
        <v>18496.5</v>
      </c>
      <c r="N24" s="17"/>
      <c r="O24" s="29">
        <v>1425</v>
      </c>
      <c r="P24" s="17">
        <f>O24*P11</f>
        <v>29754</v>
      </c>
      <c r="Q24" s="17">
        <v>0</v>
      </c>
      <c r="R24" s="30">
        <v>0</v>
      </c>
      <c r="S24" s="17">
        <v>0</v>
      </c>
      <c r="T24" s="30">
        <v>0</v>
      </c>
      <c r="U24" s="17">
        <v>0</v>
      </c>
      <c r="V24" s="30">
        <v>0</v>
      </c>
      <c r="W24" s="17">
        <v>0</v>
      </c>
      <c r="X24" s="17">
        <v>0</v>
      </c>
      <c r="Y24" s="17">
        <v>0</v>
      </c>
      <c r="Z24" s="30">
        <v>0</v>
      </c>
      <c r="AA24" s="17">
        <v>0</v>
      </c>
      <c r="AB24" s="30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f>K24</f>
        <v>48250.5</v>
      </c>
      <c r="AK24" s="7"/>
      <c r="AL24" s="7"/>
      <c r="AM24" s="7"/>
      <c r="AN24" s="7"/>
      <c r="AO24" s="7"/>
      <c r="AP24" s="7"/>
      <c r="AQ24" s="7"/>
    </row>
    <row r="25" spans="1:40" s="1" customFormat="1" ht="25.5" customHeight="1">
      <c r="A25" s="3"/>
      <c r="B25" s="9"/>
      <c r="C25" s="52" t="s">
        <v>26</v>
      </c>
      <c r="D25" s="17">
        <f aca="true" t="shared" si="13" ref="D25:I25">SUM(D13:D22)</f>
        <v>3944.2449999999994</v>
      </c>
      <c r="E25" s="17">
        <f t="shared" si="13"/>
        <v>8052055.0584</v>
      </c>
      <c r="F25" s="17">
        <f>SUM(F13:F24)</f>
        <v>2155.585</v>
      </c>
      <c r="G25" s="17">
        <f t="shared" si="13"/>
        <v>4397393.399999999</v>
      </c>
      <c r="H25" s="17">
        <f>SUM(H13:H24)</f>
        <v>1788.6599999999999</v>
      </c>
      <c r="I25" s="17">
        <f t="shared" si="13"/>
        <v>3654661.6583999996</v>
      </c>
      <c r="J25" s="17">
        <f>SUM(J13:J24)</f>
        <v>498459</v>
      </c>
      <c r="K25" s="17">
        <f>SUM(K13:K24)</f>
        <v>8561450.27</v>
      </c>
      <c r="L25" s="17">
        <f>SUM(L13:L24)</f>
        <v>238373.5</v>
      </c>
      <c r="M25" s="68">
        <f>M13+M14+M15+M16+N17+N18+N19+N20+N21+N22+M23+M24</f>
        <v>3108479.0300000003</v>
      </c>
      <c r="N25" s="69"/>
      <c r="O25" s="17">
        <f>SUM(O13:O24)</f>
        <v>260085.5</v>
      </c>
      <c r="P25" s="68">
        <f>P13+P14+P15+P16+Q17+Q18+Q19+Q20+Q21+Q22+P23+P24</f>
        <v>5452971.24</v>
      </c>
      <c r="Q25" s="69"/>
      <c r="R25" s="17">
        <f>SUM(R13:R22)</f>
        <v>13378</v>
      </c>
      <c r="S25" s="17">
        <f aca="true" t="shared" si="14" ref="S25:AA25">SUM(S13:S22)</f>
        <v>2601460.0399999996</v>
      </c>
      <c r="T25" s="17">
        <f>SUM(T13:T24)</f>
        <v>5910</v>
      </c>
      <c r="U25" s="17">
        <f>SUM(U13:U23)</f>
        <v>880235.3999999999</v>
      </c>
      <c r="V25" s="17">
        <f>SUM(V13:V24)</f>
        <v>7468</v>
      </c>
      <c r="W25" s="17">
        <f t="shared" si="14"/>
        <v>1721224.64</v>
      </c>
      <c r="X25" s="17">
        <f>SUM(X13:X22)</f>
        <v>13378</v>
      </c>
      <c r="Y25" s="17">
        <f t="shared" si="14"/>
        <v>3226474.3600000003</v>
      </c>
      <c r="Z25" s="17">
        <f>SUM(Z13:Z24)</f>
        <v>5910</v>
      </c>
      <c r="AA25" s="17">
        <f t="shared" si="14"/>
        <v>1206231</v>
      </c>
      <c r="AB25" s="17">
        <f>SUM(AB13:AB24)</f>
        <v>7468</v>
      </c>
      <c r="AC25" s="17">
        <f>SUM(AC13:AC22)</f>
        <v>2020243.36</v>
      </c>
      <c r="AD25" s="17">
        <f aca="true" t="shared" si="15" ref="AD25:AI25">SUM(AD13:AD23)</f>
        <v>437.96</v>
      </c>
      <c r="AE25" s="17">
        <f t="shared" si="15"/>
        <v>427553.86120000004</v>
      </c>
      <c r="AF25" s="17">
        <f>SUM(AF13:AF24)</f>
        <v>218.98</v>
      </c>
      <c r="AG25" s="17">
        <f t="shared" si="15"/>
        <v>195338.71</v>
      </c>
      <c r="AH25" s="17">
        <f>SUM(AH13:AH24)</f>
        <v>218.98</v>
      </c>
      <c r="AI25" s="17">
        <f t="shared" si="15"/>
        <v>232215.1512</v>
      </c>
      <c r="AJ25" s="17">
        <f>SUM(AJ13:AJ24)</f>
        <v>22868993.589599997</v>
      </c>
      <c r="AN25" s="8"/>
    </row>
    <row r="26" spans="2:36" ht="24" customHeight="1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38"/>
      <c r="O26" s="3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4"/>
    </row>
    <row r="27" ht="12.75">
      <c r="B27" s="12"/>
    </row>
    <row r="28" ht="12.75">
      <c r="B28" s="12"/>
    </row>
    <row r="29" ht="12.75">
      <c r="B29" s="12"/>
    </row>
  </sheetData>
  <sheetProtection/>
  <mergeCells count="22">
    <mergeCell ref="P25:Q25"/>
    <mergeCell ref="L8:Q8"/>
    <mergeCell ref="T8:U8"/>
    <mergeCell ref="AH6:AJ6"/>
    <mergeCell ref="V8:W8"/>
    <mergeCell ref="AF8:AG8"/>
    <mergeCell ref="C26:M26"/>
    <mergeCell ref="B8:B9"/>
    <mergeCell ref="C8:C9"/>
    <mergeCell ref="D8:E8"/>
    <mergeCell ref="F8:G8"/>
    <mergeCell ref="AD8:AE8"/>
    <mergeCell ref="M25:N25"/>
    <mergeCell ref="H8:I8"/>
    <mergeCell ref="J8:K8"/>
    <mergeCell ref="R8:S8"/>
    <mergeCell ref="AH3:AI3"/>
    <mergeCell ref="Z8:AA8"/>
    <mergeCell ref="AB8:AC8"/>
    <mergeCell ref="J7:AJ7"/>
    <mergeCell ref="AH8:AI8"/>
    <mergeCell ref="X8:Y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Максутова</cp:lastModifiedBy>
  <cp:lastPrinted>2022-11-06T22:16:56Z</cp:lastPrinted>
  <dcterms:created xsi:type="dcterms:W3CDTF">2007-11-06T14:13:32Z</dcterms:created>
  <dcterms:modified xsi:type="dcterms:W3CDTF">2022-11-28T05:23:16Z</dcterms:modified>
  <cp:category/>
  <cp:version/>
  <cp:contentType/>
  <cp:contentStatus/>
</cp:coreProperties>
</file>